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a55e0adbd3580ca3/Documents/Cyngor Cymuned Beddgelert/Cyngor Cymuned Beddgelert/Cyfrifon/2024-2025/"/>
    </mc:Choice>
  </mc:AlternateContent>
  <xr:revisionPtr revIDLastSave="8" documentId="8_{B8ED0613-B199-458D-8B78-7FBD7945FB3C}" xr6:coauthVersionLast="47" xr6:coauthVersionMax="47" xr10:uidLastSave="{7CD08A1C-3D71-4A6E-8723-517FB1EACB3A}"/>
  <bookViews>
    <workbookView xWindow="-120" yWindow="-120" windowWidth="29040" windowHeight="15720" xr2:uid="{00000000-000D-0000-FFFF-FFFF00000000}"/>
  </bookViews>
  <sheets>
    <sheet name=" PG 80149101" sheetId="2" r:id="rId1"/>
    <sheet name="IS 41810189" sheetId="1" r:id="rId2"/>
  </sheets>
  <definedNames>
    <definedName name="_xlnm.Print_Area" localSheetId="0">' PG 80149101'!$A$1:$W$32</definedName>
    <definedName name="_xlnm.Print_Area" localSheetId="1">'IS 41810189'!$A$1:$K$14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1" l="1"/>
  <c r="F31" i="1"/>
  <c r="F21" i="1"/>
  <c r="F12" i="1"/>
  <c r="L29" i="2"/>
  <c r="G77" i="2" l="1"/>
  <c r="H77" i="2"/>
  <c r="I77" i="2"/>
  <c r="J77" i="2"/>
  <c r="K77" i="2"/>
  <c r="L77" i="2"/>
  <c r="M77" i="2"/>
  <c r="N77" i="2"/>
  <c r="O77" i="2"/>
  <c r="P77" i="2"/>
  <c r="Q77" i="2"/>
  <c r="F77" i="2"/>
  <c r="G29" i="2"/>
  <c r="H29" i="2"/>
  <c r="I29" i="2"/>
  <c r="J29" i="2"/>
  <c r="K29" i="2"/>
  <c r="M29" i="2"/>
  <c r="N29" i="2"/>
  <c r="O29" i="2"/>
  <c r="P29" i="2"/>
  <c r="Q29" i="2"/>
  <c r="H97" i="2"/>
  <c r="H53" i="2"/>
  <c r="L97" i="2"/>
  <c r="N97" i="2"/>
  <c r="G97" i="2" l="1"/>
  <c r="F97" i="2"/>
  <c r="F29" i="2"/>
  <c r="I97" i="2"/>
  <c r="J97" i="2"/>
  <c r="K97" i="2"/>
  <c r="M97" i="2"/>
  <c r="O97" i="2"/>
  <c r="P97" i="2"/>
  <c r="Q97" i="2"/>
  <c r="F98" i="2" l="1"/>
  <c r="F30" i="2"/>
  <c r="G11" i="1"/>
  <c r="G12" i="1" s="1"/>
  <c r="J13" i="1" l="1"/>
  <c r="G40" i="1" l="1"/>
  <c r="G31" i="1"/>
  <c r="G21" i="1"/>
  <c r="Q53" i="2"/>
  <c r="Q100" i="2" s="1"/>
  <c r="P53" i="2"/>
  <c r="O53" i="2"/>
  <c r="N53" i="2"/>
  <c r="M53" i="2"/>
  <c r="L53" i="2"/>
  <c r="L100" i="2" s="1"/>
  <c r="K53" i="2"/>
  <c r="K100" i="2" s="1"/>
  <c r="J53" i="2"/>
  <c r="I53" i="2"/>
  <c r="I100" i="2" s="1"/>
  <c r="G53" i="2"/>
  <c r="G100" i="2" s="1"/>
  <c r="F53" i="2"/>
  <c r="U7" i="2"/>
  <c r="U9" i="2" s="1"/>
  <c r="N100" i="2" l="1"/>
  <c r="I30" i="2"/>
  <c r="U31" i="2" s="1"/>
  <c r="F54" i="2"/>
  <c r="P100" i="2"/>
  <c r="H100" i="2"/>
  <c r="F100" i="2"/>
  <c r="J100" i="2"/>
  <c r="I54" i="2"/>
  <c r="I78" i="2"/>
  <c r="I98" i="2"/>
  <c r="M100" i="2"/>
  <c r="O100" i="2"/>
  <c r="G42" i="1"/>
  <c r="F42" i="1"/>
  <c r="J22" i="1"/>
  <c r="J32" i="1" s="1"/>
  <c r="J41" i="1" s="1"/>
  <c r="F78" i="2"/>
  <c r="U55" i="2" l="1"/>
  <c r="U79" i="2" l="1"/>
  <c r="U99" i="2" s="1"/>
</calcChain>
</file>

<file path=xl/sharedStrings.xml><?xml version="1.0" encoding="utf-8"?>
<sst xmlns="http://schemas.openxmlformats.org/spreadsheetml/2006/main" count="379" uniqueCount="96">
  <si>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</si>
  <si>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</si>
  <si>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</si>
  <si>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</si>
  <si>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</si>
  <si>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</si>
  <si>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</si>
  <si>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</si>
  <si>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</si>
  <si>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</si>
  <si>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</si>
  <si>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</si>
  <si>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</si>
  <si>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</si>
  <si>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</si>
  <si>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</si>
  <si>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</si>
  <si>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</si>
  <si>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</si>
  <si>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</si>
  <si>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</si>
  <si>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</si>
  <si>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</si>
  <si>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</si>
  <si>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</si>
  <si>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</si>
  <si>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</si>
  <si>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</si>
  <si>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</si>
  <si>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</si>
  <si>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</si>
  <si>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</si>
  <si>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</si>
  <si>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</si>
  <si>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</si>
  <si>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S137</t>
  </si>
  <si>
    <t>TAW yn ôl</t>
  </si>
  <si>
    <t>Cyfraniadau Ariannol o dan Pwerau Arbennig e.e. S137</t>
  </si>
  <si>
    <t>S137 neu o dan deddf arbennig</t>
  </si>
  <si>
    <t>Llog</t>
  </si>
  <si>
    <t>*</t>
  </si>
  <si>
    <t>Balans sy'n dangos ar y datganiad banc 01/04/2024</t>
  </si>
  <si>
    <t>CYFRIF BANC CYNGOR CYMUNED BEDDGELERT 2024-2025</t>
  </si>
  <si>
    <t xml:space="preserve">Emyr Mortimer Cyf - paratoi cyflog y clerc </t>
  </si>
  <si>
    <t>Costau HSBC</t>
  </si>
  <si>
    <t>Sioe Frenhinol Caernarfon 2025 - Cyfraniad Ariannol (A145)</t>
  </si>
  <si>
    <t>Eisteddfod Gerddorol Llangollen (lime Ltd) - Cyfraniad Ariannol (A145)</t>
  </si>
  <si>
    <t>Kids Cancer Charity - Cyfraniad Ariannol (P15)</t>
  </si>
  <si>
    <t xml:space="preserve">Designer Signs - gosod 2 arwydd yn y fynwent newydd </t>
  </si>
  <si>
    <t>Precept Cyngor Gwynedd</t>
  </si>
  <si>
    <t xml:space="preserve">Ad-daliad gan Cyngor Gwynedd - cynllun parcio </t>
  </si>
  <si>
    <t>Zurich - Costau Yswiriant - rhan 1 o'r taliad</t>
  </si>
  <si>
    <t>Pritchard and Griffiths - Costau Claddu llwch (TER)</t>
  </si>
  <si>
    <t xml:space="preserve">ROSPA - Archwiliad Safle </t>
  </si>
  <si>
    <t>Richard Vance - gwaith Llys Bulkeley (rhan 1 o'r taliad)</t>
  </si>
  <si>
    <t>Richard Vance - gwaith Llys Bulkeley (rhan 2 o'r taliad)</t>
  </si>
  <si>
    <t>Cyflog y Clerc (Ebrill/Mai/Mehefin/Gorffennaf)</t>
  </si>
  <si>
    <t>HMRC - Treth ar gyflog y Clerc (Ebrill/Mai/Mehefin/Gorff)</t>
  </si>
  <si>
    <t>Cerebral Palsy - Cyfraniad Ariannol (P15)</t>
  </si>
  <si>
    <t>John Hughes a'i Fab Cyf - Potel Nwy i Llys Bulkeley</t>
  </si>
  <si>
    <t>Ffenestri Dwyfor - Llys Bulkeley</t>
  </si>
  <si>
    <t>Common War Graves</t>
  </si>
  <si>
    <t>Dafydd Hardy - rent Llys Bulkely</t>
  </si>
  <si>
    <t>Designer Signs - gosod arwydd yn y hen fynwent</t>
  </si>
  <si>
    <t>Cyngor Gwynedd - costau archwilio</t>
  </si>
  <si>
    <t>Steff Lane - adeiladu wal yr hen fynwent</t>
  </si>
  <si>
    <t>Pritchard &amp; Griffiths - costau claddu - DG &amp; KG</t>
  </si>
  <si>
    <t>TP Co Surveying - Survey ar Neuadd y Pentref</t>
  </si>
  <si>
    <t xml:space="preserve">Dafydd Hardy - rent Llys Bulkeley </t>
  </si>
  <si>
    <t>Pritchard and Griffiths - Costau Claddu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</si>
  <si>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</si>
  <si>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St. David's Hospice - cyfraniad ariannol  (P 15) </t>
  </si>
  <si>
    <t>Yr Wylan - costau hysbysebu swydd</t>
  </si>
  <si>
    <t>HMRC - Treth ar cyflog y Clerc</t>
  </si>
  <si>
    <t>Cyflog y Clerc - Awst/Medi/Hydref/Tachwedd</t>
  </si>
  <si>
    <t>Ambiwlans Awyr Cymru (P15)</t>
  </si>
  <si>
    <t>Kathryn Harrison - cyfraniad ariannol Fireworks noson Calan (A2)</t>
  </si>
  <si>
    <t>Yr Wylan - Cyfraniad ariannol (A2)</t>
  </si>
  <si>
    <t xml:space="preserve"> 17/12/2024</t>
  </si>
  <si>
    <t xml:space="preserve">Trosglwyddo arian i gyfrif cynilo sef 2il cyfrif y Cyngor </t>
  </si>
  <si>
    <t xml:space="preserve">Trosglwyddo arian o brif cyfrif </t>
  </si>
  <si>
    <t>Urdd Gobaith Cymru (Eryri) (A145)</t>
  </si>
  <si>
    <t>Cronfa Cymunedau Eryri</t>
  </si>
  <si>
    <t>Cyflog y Clerc (Shirley W)</t>
  </si>
  <si>
    <t>G L Jones, Playgrounds</t>
  </si>
  <si>
    <t>Idris Jones (torri gwair)</t>
  </si>
  <si>
    <t>Gwir Falans y Cyfrif Cychwyn 01/04/2024</t>
  </si>
  <si>
    <t>Balans sy'n dangos ar y datganiad banc 31/03/2024</t>
  </si>
  <si>
    <t>Wedi ei gwrthod gan y banc</t>
  </si>
  <si>
    <t>One Stop Promotions (fflag)</t>
  </si>
  <si>
    <t>Sieciau heb eu cyflwyno o cyfnod 2024/2025</t>
  </si>
  <si>
    <t>Ad daliad TAW (01/12/2023 - 31/07/2024)</t>
  </si>
  <si>
    <t>Angen hawlio TAW yn ól</t>
  </si>
  <si>
    <t xml:space="preserve">Deunyddiau'r clerc </t>
  </si>
  <si>
    <t xml:space="preserve">Cyflog Clerc yn cynnwys lwfans trafeilio + gweitho adref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</si>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</sst>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b/>
      <sz val="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6" xfId="0" applyNumberFormat="1" applyFont="1" applyBorder="1"/>
    <xf numFmtId="0" fontId="2" fillId="0" borderId="0" xfId="0" applyFont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4" fontId="2" fillId="2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8" borderId="1" xfId="0" applyNumberFormat="1" applyFont="1" applyFill="1" applyBorder="1" applyAlignment="1">
      <alignment horizontal="center" vertical="center"/>
    </xf>
    <xf numFmtId="4" fontId="1" fillId="8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8" borderId="1" xfId="0" applyNumberFormat="1" applyFont="1" applyFill="1" applyBorder="1" applyAlignment="1">
      <alignment horizontal="center"/>
    </xf>
    <xf numFmtId="0" fontId="0" fillId="0" borderId="10" xfId="0" applyBorder="1" applyAlignment="1">
      <alignment vertical="center"/>
    </xf>
    <xf numFmtId="0" fontId="4" fillId="0" borderId="0" xfId="0" applyFont="1" applyAlignment="1">
      <alignment wrapText="1"/>
    </xf>
    <xf numFmtId="0" fontId="2" fillId="0" borderId="10" xfId="0" applyFont="1" applyBorder="1" applyAlignment="1">
      <alignment vertical="center"/>
    </xf>
    <xf numFmtId="14" fontId="2" fillId="5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left" indent="1"/>
    </xf>
    <xf numFmtId="14" fontId="0" fillId="0" borderId="12" xfId="0" applyNumberFormat="1" applyBorder="1" applyAlignment="1">
      <alignment vertical="center"/>
    </xf>
    <xf numFmtId="14" fontId="2" fillId="5" borderId="1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top"/>
    </xf>
    <xf numFmtId="0" fontId="2" fillId="5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10" xfId="0" applyFont="1" applyFill="1" applyBorder="1" applyAlignment="1">
      <alignment vertical="center"/>
    </xf>
    <xf numFmtId="14" fontId="2" fillId="5" borderId="1" xfId="0" applyNumberFormat="1" applyFont="1" applyFill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10" xfId="0" applyNumberFormat="1" applyFont="1" applyBorder="1" applyAlignment="1">
      <alignment horizontal="center" vertical="center"/>
    </xf>
    <xf numFmtId="14" fontId="2" fillId="5" borderId="1" xfId="0" applyNumberFormat="1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top"/>
    </xf>
    <xf numFmtId="2" fontId="2" fillId="8" borderId="10" xfId="0" applyNumberFormat="1" applyFont="1" applyFill="1" applyBorder="1" applyAlignment="1">
      <alignment horizontal="center" vertical="center"/>
    </xf>
    <xf numFmtId="2" fontId="0" fillId="8" borderId="10" xfId="0" applyNumberFormat="1" applyFill="1" applyBorder="1" applyAlignment="1">
      <alignment horizontal="center" vertical="center"/>
    </xf>
    <xf numFmtId="2" fontId="0" fillId="8" borderId="14" xfId="0" applyNumberFormat="1" applyFill="1" applyBorder="1" applyAlignment="1">
      <alignment horizontal="center" vertical="center"/>
    </xf>
    <xf numFmtId="2" fontId="2" fillId="8" borderId="1" xfId="0" applyNumberFormat="1" applyFont="1" applyFill="1" applyBorder="1" applyAlignment="1">
      <alignment horizontal="center"/>
    </xf>
    <xf numFmtId="0" fontId="0" fillId="8" borderId="10" xfId="0" applyFill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" fontId="1" fillId="2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left" vertical="top"/>
    </xf>
    <xf numFmtId="164" fontId="1" fillId="10" borderId="3" xfId="0" applyNumberFormat="1" applyFont="1" applyFill="1" applyBorder="1"/>
    <xf numFmtId="164" fontId="2" fillId="10" borderId="3" xfId="0" applyNumberFormat="1" applyFont="1" applyFill="1" applyBorder="1"/>
    <xf numFmtId="4" fontId="1" fillId="2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10" borderId="0" xfId="0" applyFont="1" applyFill="1"/>
    <xf numFmtId="0" fontId="2" fillId="0" borderId="10" xfId="0" applyFont="1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8" borderId="10" xfId="0" applyFill="1" applyBorder="1" applyAlignment="1">
      <alignment horizontal="right" vertical="center"/>
    </xf>
    <xf numFmtId="2" fontId="0" fillId="8" borderId="10" xfId="0" applyNumberFormat="1" applyFill="1" applyBorder="1" applyAlignment="1">
      <alignment horizontal="right" vertical="center"/>
    </xf>
    <xf numFmtId="4" fontId="1" fillId="8" borderId="1" xfId="0" applyNumberFormat="1" applyFont="1" applyFill="1" applyBorder="1" applyAlignment="1">
      <alignment horizontal="right"/>
    </xf>
    <xf numFmtId="4" fontId="1" fillId="8" borderId="9" xfId="0" applyNumberFormat="1" applyFont="1" applyFill="1" applyBorder="1" applyAlignment="1">
      <alignment horizontal="right"/>
    </xf>
    <xf numFmtId="14" fontId="2" fillId="0" borderId="10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  <xf numFmtId="4" fontId="1" fillId="11" borderId="1" xfId="0" applyNumberFormat="1" applyFont="1" applyFill="1" applyBorder="1" applyAlignment="1">
      <alignment horizontal="right" vertical="center" wrapText="1"/>
    </xf>
    <xf numFmtId="2" fontId="1" fillId="11" borderId="1" xfId="0" applyNumberFormat="1" applyFont="1" applyFill="1" applyBorder="1" applyAlignment="1">
      <alignment horizontal="right" vertical="center"/>
    </xf>
    <xf numFmtId="4" fontId="1" fillId="11" borderId="1" xfId="0" applyNumberFormat="1" applyFont="1" applyFill="1" applyBorder="1" applyAlignment="1">
      <alignment horizontal="right" vertical="center"/>
    </xf>
    <xf numFmtId="4" fontId="5" fillId="11" borderId="1" xfId="0" applyNumberFormat="1" applyFont="1" applyFill="1" applyBorder="1" applyAlignment="1">
      <alignment horizontal="right" vertical="center" wrapText="1"/>
    </xf>
    <xf numFmtId="4" fontId="1" fillId="11" borderId="1" xfId="0" applyNumberFormat="1" applyFont="1" applyFill="1" applyBorder="1" applyAlignment="1">
      <alignment horizontal="right"/>
    </xf>
    <xf numFmtId="4" fontId="1" fillId="11" borderId="1" xfId="0" applyNumberFormat="1" applyFont="1" applyFill="1" applyBorder="1" applyAlignment="1">
      <alignment horizontal="center"/>
    </xf>
    <xf numFmtId="4" fontId="1" fillId="11" borderId="1" xfId="0" applyNumberFormat="1" applyFont="1" applyFill="1" applyBorder="1"/>
    <xf numFmtId="4" fontId="1" fillId="11" borderId="1" xfId="0" applyNumberFormat="1" applyFont="1" applyFill="1" applyBorder="1" applyAlignment="1">
      <alignment horizontal="center" vertical="center" wrapText="1"/>
    </xf>
    <xf numFmtId="4" fontId="1" fillId="11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2" fillId="0" borderId="15" xfId="0" applyFont="1" applyBorder="1"/>
    <xf numFmtId="0" fontId="2" fillId="0" borderId="1" xfId="0" applyFont="1" applyBorder="1"/>
    <xf numFmtId="0" fontId="0" fillId="0" borderId="1" xfId="0" applyBorder="1"/>
    <xf numFmtId="0" fontId="2" fillId="0" borderId="3" xfId="0" applyFont="1" applyBorder="1" applyAlignment="1">
      <alignment wrapText="1"/>
    </xf>
    <xf numFmtId="0" fontId="0" fillId="0" borderId="3" xfId="0" applyBorder="1"/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8" borderId="9" xfId="0" applyNumberFormat="1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4" fontId="1" fillId="8" borderId="9" xfId="0" applyNumberFormat="1" applyFont="1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3" fillId="0" borderId="10" xfId="0" applyFont="1" applyBorder="1" applyAlignment="1">
      <alignment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right" vertical="center"/>
    </xf>
    <xf numFmtId="0" fontId="1" fillId="9" borderId="1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4" fontId="2" fillId="8" borderId="9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3" fillId="8" borderId="10" xfId="0" applyFont="1" applyFill="1" applyBorder="1" applyAlignment="1">
      <alignment horizontal="center" vertical="center"/>
    </xf>
    <xf numFmtId="2" fontId="2" fillId="8" borderId="9" xfId="0" applyNumberFormat="1" applyFont="1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1" fillId="6" borderId="10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2" fillId="4" borderId="10" xfId="0" applyFont="1" applyFill="1" applyBorder="1" applyAlignment="1">
      <alignment horizontal="center" vertical="center"/>
    </xf>
    <xf numFmtId="4" fontId="1" fillId="12" borderId="1" xfId="0" applyNumberFormat="1" applyFont="1" applyFill="1" applyBorder="1" applyAlignment="1">
      <alignment horizontal="right"/>
    </xf>
    <xf numFmtId="4" fontId="2" fillId="1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7"/>
  <sheetViews>
    <sheetView tabSelected="1" topLeftCell="B66" zoomScaleNormal="100" workbookViewId="0">
      <selection activeCell="R41" sqref="R41"/>
    </sheetView>
  </sheetViews>
  <sheetFormatPr defaultRowHeight="15" x14ac:dyDescent="0.25"/>
  <cols>
    <col min="1" max="1" width="11.28515625" style="2" customWidth="1"/>
    <col min="2" max="2" width="12.140625" style="2" customWidth="1"/>
    <col min="3" max="3" width="45" style="2" customWidth="1"/>
    <col min="4" max="4" width="13.42578125" style="2" customWidth="1"/>
    <col min="5" max="5" width="14.28515625" style="2" customWidth="1"/>
    <col min="6" max="6" width="16.7109375" style="18" customWidth="1"/>
    <col min="7" max="7" width="13.5703125" style="18" customWidth="1"/>
    <col min="8" max="8" width="11.28515625" style="18" customWidth="1"/>
    <col min="9" max="9" width="15.7109375" style="18" customWidth="1"/>
    <col min="10" max="10" width="14.7109375" style="18" customWidth="1"/>
    <col min="11" max="11" width="10" style="18" customWidth="1"/>
    <col min="12" max="12" width="10.28515625" style="18" customWidth="1"/>
    <col min="13" max="13" width="11.28515625" style="18" customWidth="1"/>
    <col min="14" max="14" width="12.28515625" style="18" customWidth="1"/>
    <col min="15" max="15" width="9.85546875" style="18" customWidth="1"/>
    <col min="16" max="16" width="11" style="18" customWidth="1"/>
    <col min="17" max="17" width="12" style="18" customWidth="1"/>
    <col min="18" max="18" width="12.85546875" style="53" customWidth="1"/>
    <col min="19" max="20" width="12.140625" style="2" customWidth="1"/>
    <col min="21" max="21" width="15.140625" style="13" customWidth="1"/>
    <col min="22" max="22" width="11.5703125" bestFit="1" customWidth="1"/>
  </cols>
  <sheetData>
    <row r="1" spans="1:22" x14ac:dyDescent="0.25">
      <c r="A1" s="109" t="s">
        <v>42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</row>
    <row r="2" spans="1:22" ht="10.5" customHeight="1" x14ac:dyDescent="0.25">
      <c r="U2" s="13" t="s">
        <v>12</v>
      </c>
    </row>
    <row r="3" spans="1:22" ht="36.75" customHeight="1" x14ac:dyDescent="0.25">
      <c r="S3" s="110" t="s">
        <v>87</v>
      </c>
      <c r="T3" s="111"/>
      <c r="U3" s="33">
        <v>20461.59</v>
      </c>
      <c r="V3" s="1"/>
    </row>
    <row r="4" spans="1:22" x14ac:dyDescent="0.25">
      <c r="U4" s="34"/>
    </row>
    <row r="5" spans="1:22" ht="30" customHeight="1" x14ac:dyDescent="0.25">
      <c r="S5" s="112" t="s">
        <v>90</v>
      </c>
      <c r="T5" s="113"/>
      <c r="U5" s="34"/>
      <c r="V5" s="23" t="s">
        <v>28</v>
      </c>
    </row>
    <row r="6" spans="1:22" x14ac:dyDescent="0.25">
      <c r="S6" s="115"/>
      <c r="T6" s="116"/>
      <c r="U6" s="35"/>
      <c r="V6" s="24"/>
    </row>
    <row r="7" spans="1:22" x14ac:dyDescent="0.25">
      <c r="U7" s="34">
        <f>SUM(U6:U6)</f>
        <v>0</v>
      </c>
    </row>
    <row r="8" spans="1:22" ht="10.5" customHeight="1" x14ac:dyDescent="0.25">
      <c r="U8" s="34"/>
    </row>
    <row r="9" spans="1:22" ht="25.5" customHeight="1" x14ac:dyDescent="0.25">
      <c r="S9" s="117" t="s">
        <v>86</v>
      </c>
      <c r="T9" s="118"/>
      <c r="U9" s="32">
        <f>SUM(U3-U7)</f>
        <v>20461.59</v>
      </c>
    </row>
    <row r="10" spans="1:22" x14ac:dyDescent="0.25">
      <c r="A10" s="2" t="s">
        <v>30</v>
      </c>
    </row>
    <row r="11" spans="1:22" x14ac:dyDescent="0.25">
      <c r="A11" s="119" t="s">
        <v>0</v>
      </c>
      <c r="B11" s="121" t="s">
        <v>9</v>
      </c>
      <c r="C11" s="121" t="s">
        <v>10</v>
      </c>
      <c r="D11" s="121" t="s">
        <v>11</v>
      </c>
      <c r="E11" s="123" t="s">
        <v>19</v>
      </c>
      <c r="F11" s="125" t="s">
        <v>4</v>
      </c>
      <c r="G11" s="125"/>
      <c r="H11" s="126"/>
      <c r="I11" s="127" t="s">
        <v>5</v>
      </c>
      <c r="J11" s="128"/>
      <c r="K11" s="128"/>
      <c r="L11" s="128"/>
      <c r="M11" s="129"/>
      <c r="N11" s="129"/>
      <c r="O11" s="129"/>
      <c r="P11" s="129"/>
      <c r="Q11" s="126"/>
      <c r="R11" s="140" t="s">
        <v>36</v>
      </c>
      <c r="S11" s="4"/>
    </row>
    <row r="12" spans="1:22" ht="50.25" customHeight="1" x14ac:dyDescent="0.25">
      <c r="A12" s="120"/>
      <c r="B12" s="122"/>
      <c r="C12" s="122"/>
      <c r="D12" s="122"/>
      <c r="E12" s="124"/>
      <c r="F12" s="19" t="s">
        <v>16</v>
      </c>
      <c r="G12" s="20" t="s">
        <v>17</v>
      </c>
      <c r="H12" s="20" t="s">
        <v>18</v>
      </c>
      <c r="I12" s="21" t="s">
        <v>94</v>
      </c>
      <c r="J12" s="21" t="s">
        <v>21</v>
      </c>
      <c r="K12" s="21" t="s">
        <v>22</v>
      </c>
      <c r="L12" s="22" t="s">
        <v>18</v>
      </c>
      <c r="M12" s="22" t="s">
        <v>23</v>
      </c>
      <c r="N12" s="63" t="s">
        <v>37</v>
      </c>
      <c r="O12" s="22" t="s">
        <v>24</v>
      </c>
      <c r="P12" s="21" t="s">
        <v>25</v>
      </c>
      <c r="Q12" s="22" t="s">
        <v>26</v>
      </c>
      <c r="R12" s="141"/>
      <c r="S12" s="4"/>
    </row>
    <row r="13" spans="1:22" ht="20.25" customHeight="1" x14ac:dyDescent="0.25">
      <c r="A13" s="120"/>
      <c r="B13" s="71">
        <v>45409</v>
      </c>
      <c r="C13" s="88" t="s">
        <v>44</v>
      </c>
      <c r="D13" s="79" t="s">
        <v>40</v>
      </c>
      <c r="E13" s="80" t="s">
        <v>40</v>
      </c>
      <c r="F13" s="89"/>
      <c r="G13" s="85"/>
      <c r="H13" s="85"/>
      <c r="I13" s="100"/>
      <c r="J13" s="100"/>
      <c r="K13" s="100"/>
      <c r="L13" s="101">
        <v>8</v>
      </c>
      <c r="M13" s="102"/>
      <c r="N13" s="103"/>
      <c r="O13" s="102"/>
      <c r="P13" s="100"/>
      <c r="Q13" s="102"/>
      <c r="R13" s="90"/>
      <c r="S13" s="4"/>
    </row>
    <row r="14" spans="1:22" ht="18" customHeight="1" x14ac:dyDescent="0.25">
      <c r="A14" s="120"/>
      <c r="B14" s="71">
        <v>45412</v>
      </c>
      <c r="C14" s="57" t="s">
        <v>43</v>
      </c>
      <c r="D14" s="55" t="s">
        <v>40</v>
      </c>
      <c r="E14" s="60" t="s">
        <v>40</v>
      </c>
      <c r="F14" s="85"/>
      <c r="G14" s="85"/>
      <c r="H14" s="85"/>
      <c r="I14" s="100"/>
      <c r="J14" s="100"/>
      <c r="K14" s="100"/>
      <c r="L14" s="102">
        <v>115.2</v>
      </c>
      <c r="M14" s="102"/>
      <c r="N14" s="100"/>
      <c r="O14" s="102"/>
      <c r="P14" s="100"/>
      <c r="Q14" s="102"/>
      <c r="R14" s="91">
        <v>19.2</v>
      </c>
      <c r="S14" s="4"/>
    </row>
    <row r="15" spans="1:22" ht="31.15" customHeight="1" x14ac:dyDescent="0.25">
      <c r="A15" s="120"/>
      <c r="B15" s="52">
        <v>45412</v>
      </c>
      <c r="C15" s="16" t="s">
        <v>45</v>
      </c>
      <c r="D15" s="5" t="s">
        <v>40</v>
      </c>
      <c r="E15" s="10" t="s">
        <v>40</v>
      </c>
      <c r="F15" s="25"/>
      <c r="G15" s="25"/>
      <c r="H15" s="25"/>
      <c r="I15" s="104"/>
      <c r="J15" s="104"/>
      <c r="K15" s="104"/>
      <c r="L15" s="104"/>
      <c r="M15" s="104"/>
      <c r="N15" s="104">
        <v>25</v>
      </c>
      <c r="O15" s="104"/>
      <c r="P15" s="104"/>
      <c r="Q15" s="104"/>
      <c r="R15" s="92"/>
      <c r="S15" s="4"/>
    </row>
    <row r="16" spans="1:22" ht="35.25" customHeight="1" x14ac:dyDescent="0.25">
      <c r="A16" s="120"/>
      <c r="B16" s="6">
        <v>45412</v>
      </c>
      <c r="C16" s="16" t="s">
        <v>46</v>
      </c>
      <c r="D16" s="5" t="s">
        <v>40</v>
      </c>
      <c r="E16" s="10" t="s">
        <v>40</v>
      </c>
      <c r="F16" s="25"/>
      <c r="G16" s="25"/>
      <c r="H16" s="25"/>
      <c r="I16" s="104"/>
      <c r="J16" s="104"/>
      <c r="K16" s="104"/>
      <c r="L16" s="104"/>
      <c r="M16" s="104"/>
      <c r="N16" s="104">
        <v>25</v>
      </c>
      <c r="O16" s="104"/>
      <c r="P16" s="104"/>
      <c r="Q16" s="104"/>
      <c r="R16" s="92"/>
    </row>
    <row r="17" spans="1:21" ht="20.25" customHeight="1" x14ac:dyDescent="0.25">
      <c r="A17" s="120"/>
      <c r="B17" s="6">
        <v>45412</v>
      </c>
      <c r="C17" s="16" t="s">
        <v>47</v>
      </c>
      <c r="D17" s="5" t="s">
        <v>40</v>
      </c>
      <c r="E17" s="10" t="s">
        <v>40</v>
      </c>
      <c r="F17" s="25"/>
      <c r="G17" s="25"/>
      <c r="H17" s="25"/>
      <c r="I17" s="104"/>
      <c r="J17" s="104"/>
      <c r="K17" s="104"/>
      <c r="L17" s="104"/>
      <c r="M17" s="104"/>
      <c r="N17" s="104">
        <v>25</v>
      </c>
      <c r="O17" s="104"/>
      <c r="P17" s="104"/>
      <c r="Q17" s="104"/>
      <c r="R17" s="92"/>
    </row>
    <row r="18" spans="1:21" ht="18.75" customHeight="1" x14ac:dyDescent="0.25">
      <c r="A18" s="120"/>
      <c r="B18" s="6">
        <v>45413</v>
      </c>
      <c r="C18" s="62" t="s">
        <v>49</v>
      </c>
      <c r="D18" s="5" t="s">
        <v>40</v>
      </c>
      <c r="E18" s="10" t="s">
        <v>40</v>
      </c>
      <c r="F18" s="25">
        <v>6250</v>
      </c>
      <c r="G18" s="25"/>
      <c r="H18" s="25"/>
      <c r="I18" s="104"/>
      <c r="J18" s="104"/>
      <c r="K18" s="104"/>
      <c r="L18" s="104"/>
      <c r="M18" s="104"/>
      <c r="N18" s="104"/>
      <c r="O18" s="104"/>
      <c r="P18" s="104"/>
      <c r="Q18" s="104"/>
      <c r="R18" s="92"/>
    </row>
    <row r="19" spans="1:21" ht="15" customHeight="1" x14ac:dyDescent="0.25">
      <c r="A19" s="120"/>
      <c r="B19" s="6">
        <v>45422</v>
      </c>
      <c r="C19" s="62" t="s">
        <v>50</v>
      </c>
      <c r="D19" s="5" t="s">
        <v>40</v>
      </c>
      <c r="E19" s="10" t="s">
        <v>40</v>
      </c>
      <c r="F19" s="25"/>
      <c r="G19" s="25"/>
      <c r="H19" s="25">
        <v>1370.77</v>
      </c>
      <c r="I19" s="104"/>
      <c r="J19" s="104"/>
      <c r="K19" s="104"/>
      <c r="L19" s="104"/>
      <c r="M19" s="104"/>
      <c r="N19" s="104"/>
      <c r="O19" s="104"/>
      <c r="P19" s="104"/>
      <c r="Q19" s="104"/>
      <c r="R19" s="92"/>
    </row>
    <row r="20" spans="1:21" ht="18" customHeight="1" x14ac:dyDescent="0.25">
      <c r="A20" s="120"/>
      <c r="B20" s="6">
        <v>45435</v>
      </c>
      <c r="C20" s="62" t="s">
        <v>48</v>
      </c>
      <c r="D20" s="5" t="s">
        <v>40</v>
      </c>
      <c r="E20" s="10" t="s">
        <v>40</v>
      </c>
      <c r="F20" s="25"/>
      <c r="G20" s="25"/>
      <c r="H20" s="25"/>
      <c r="I20" s="104"/>
      <c r="J20" s="104"/>
      <c r="K20" s="104"/>
      <c r="L20" s="104">
        <v>189.6</v>
      </c>
      <c r="M20" s="104"/>
      <c r="N20" s="104"/>
      <c r="O20" s="104"/>
      <c r="P20" s="104"/>
      <c r="Q20" s="104"/>
      <c r="R20" s="92">
        <v>31.6</v>
      </c>
    </row>
    <row r="21" spans="1:21" x14ac:dyDescent="0.25">
      <c r="A21" s="120"/>
      <c r="B21" s="6">
        <v>45439</v>
      </c>
      <c r="C21" s="57" t="s">
        <v>44</v>
      </c>
      <c r="D21" s="5" t="s">
        <v>40</v>
      </c>
      <c r="E21" s="41" t="s">
        <v>40</v>
      </c>
      <c r="F21" s="25"/>
      <c r="G21" s="25"/>
      <c r="H21" s="25"/>
      <c r="I21" s="104"/>
      <c r="J21" s="104"/>
      <c r="K21" s="104"/>
      <c r="L21" s="104">
        <v>8</v>
      </c>
      <c r="M21" s="104"/>
      <c r="N21" s="104"/>
      <c r="O21" s="104"/>
      <c r="P21" s="104"/>
      <c r="Q21" s="104"/>
      <c r="R21" s="92"/>
    </row>
    <row r="22" spans="1:21" x14ac:dyDescent="0.25">
      <c r="A22" s="120"/>
      <c r="B22" s="6">
        <v>45440</v>
      </c>
      <c r="C22" s="57" t="s">
        <v>51</v>
      </c>
      <c r="D22" s="5" t="s">
        <v>40</v>
      </c>
      <c r="E22" s="41" t="s">
        <v>40</v>
      </c>
      <c r="F22" s="25"/>
      <c r="G22" s="25"/>
      <c r="H22" s="25"/>
      <c r="I22" s="104"/>
      <c r="J22" s="104"/>
      <c r="K22" s="104"/>
      <c r="L22" s="104"/>
      <c r="M22" s="104"/>
      <c r="N22" s="104"/>
      <c r="O22" s="104">
        <v>2000</v>
      </c>
      <c r="P22" s="104"/>
      <c r="Q22" s="104"/>
      <c r="R22" s="92"/>
    </row>
    <row r="23" spans="1:21" ht="16.899999999999999" customHeight="1" x14ac:dyDescent="0.25">
      <c r="A23" s="120"/>
      <c r="B23" s="61">
        <v>45441</v>
      </c>
      <c r="C23" s="57" t="s">
        <v>51</v>
      </c>
      <c r="D23" s="5" t="s">
        <v>40</v>
      </c>
      <c r="E23" s="41" t="s">
        <v>40</v>
      </c>
      <c r="F23" s="25"/>
      <c r="G23" s="25"/>
      <c r="H23" s="25"/>
      <c r="I23" s="104"/>
      <c r="J23" s="104"/>
      <c r="K23" s="104"/>
      <c r="L23" s="104"/>
      <c r="M23" s="104"/>
      <c r="N23" s="104"/>
      <c r="O23" s="104">
        <v>1128.44</v>
      </c>
      <c r="P23" s="104"/>
      <c r="Q23" s="104"/>
      <c r="R23" s="92"/>
    </row>
    <row r="24" spans="1:21" x14ac:dyDescent="0.25">
      <c r="A24" s="120"/>
      <c r="B24" s="6">
        <v>45442</v>
      </c>
      <c r="C24" s="17" t="s">
        <v>52</v>
      </c>
      <c r="D24" s="5" t="s">
        <v>40</v>
      </c>
      <c r="E24" s="41" t="s">
        <v>40</v>
      </c>
      <c r="F24" s="25"/>
      <c r="G24" s="25">
        <v>200</v>
      </c>
      <c r="H24" s="25"/>
      <c r="I24" s="104"/>
      <c r="J24" s="104"/>
      <c r="K24" s="104"/>
      <c r="L24" s="104"/>
      <c r="M24" s="104"/>
      <c r="N24" s="104"/>
      <c r="O24" s="104"/>
      <c r="P24" s="104"/>
      <c r="Q24" s="104"/>
      <c r="R24" s="92"/>
    </row>
    <row r="25" spans="1:21" x14ac:dyDescent="0.25">
      <c r="A25" s="120"/>
      <c r="B25" s="6">
        <v>45468</v>
      </c>
      <c r="C25" s="17" t="s">
        <v>53</v>
      </c>
      <c r="D25" s="5" t="s">
        <v>40</v>
      </c>
      <c r="E25" s="41" t="s">
        <v>40</v>
      </c>
      <c r="F25" s="25"/>
      <c r="G25" s="25"/>
      <c r="H25" s="25"/>
      <c r="I25" s="104"/>
      <c r="J25" s="104"/>
      <c r="K25" s="104"/>
      <c r="L25" s="104">
        <v>103.2</v>
      </c>
      <c r="M25" s="104"/>
      <c r="N25" s="104"/>
      <c r="O25" s="104"/>
      <c r="P25" s="104"/>
      <c r="Q25" s="104"/>
      <c r="R25" s="92">
        <v>17.2</v>
      </c>
    </row>
    <row r="26" spans="1:21" x14ac:dyDescent="0.25">
      <c r="A26" s="120"/>
      <c r="B26" s="6">
        <v>45468</v>
      </c>
      <c r="C26" s="17" t="s">
        <v>54</v>
      </c>
      <c r="D26" s="40" t="s">
        <v>40</v>
      </c>
      <c r="E26" s="41" t="s">
        <v>40</v>
      </c>
      <c r="F26" s="25"/>
      <c r="G26" s="25"/>
      <c r="H26" s="25"/>
      <c r="I26" s="104"/>
      <c r="J26" s="104"/>
      <c r="K26" s="104">
        <v>150</v>
      </c>
      <c r="L26" s="104"/>
      <c r="M26" s="104"/>
      <c r="N26" s="104"/>
      <c r="O26" s="104"/>
      <c r="P26" s="104"/>
      <c r="Q26" s="104"/>
      <c r="R26" s="92"/>
    </row>
    <row r="27" spans="1:21" x14ac:dyDescent="0.25">
      <c r="A27" s="120"/>
      <c r="B27" s="6">
        <v>45469</v>
      </c>
      <c r="C27" s="17" t="s">
        <v>55</v>
      </c>
      <c r="D27" s="40" t="s">
        <v>40</v>
      </c>
      <c r="E27" s="41" t="s">
        <v>40</v>
      </c>
      <c r="F27" s="25"/>
      <c r="G27" s="25"/>
      <c r="H27" s="25"/>
      <c r="I27" s="104"/>
      <c r="J27" s="104"/>
      <c r="K27" s="104">
        <v>2000</v>
      </c>
      <c r="L27" s="104"/>
      <c r="M27" s="104"/>
      <c r="N27" s="104"/>
      <c r="O27" s="104"/>
      <c r="P27" s="104"/>
      <c r="Q27" s="104"/>
      <c r="R27" s="92"/>
    </row>
    <row r="28" spans="1:21" ht="15.75" customHeight="1" x14ac:dyDescent="0.25">
      <c r="A28" s="120"/>
      <c r="B28" s="6">
        <v>45470</v>
      </c>
      <c r="C28" s="16" t="s">
        <v>44</v>
      </c>
      <c r="D28" s="40" t="s">
        <v>40</v>
      </c>
      <c r="E28" s="41" t="s">
        <v>40</v>
      </c>
      <c r="F28" s="25"/>
      <c r="G28" s="25"/>
      <c r="H28" s="25"/>
      <c r="I28" s="104"/>
      <c r="J28" s="104"/>
      <c r="K28" s="104"/>
      <c r="L28" s="104">
        <v>8</v>
      </c>
      <c r="M28" s="104"/>
      <c r="N28" s="104"/>
      <c r="O28" s="104"/>
      <c r="P28" s="104"/>
      <c r="Q28" s="104"/>
      <c r="R28" s="93"/>
    </row>
    <row r="29" spans="1:21" x14ac:dyDescent="0.25">
      <c r="A29" s="130" t="s">
        <v>7</v>
      </c>
      <c r="B29" s="130"/>
      <c r="C29" s="130"/>
      <c r="D29" s="130"/>
      <c r="E29" s="131"/>
      <c r="F29" s="28">
        <f t="shared" ref="F29:K29" si="0">SUM(F14:F28)</f>
        <v>6250</v>
      </c>
      <c r="G29" s="28">
        <f t="shared" si="0"/>
        <v>200</v>
      </c>
      <c r="H29" s="28">
        <f t="shared" si="0"/>
        <v>1370.77</v>
      </c>
      <c r="I29" s="28">
        <f t="shared" si="0"/>
        <v>0</v>
      </c>
      <c r="J29" s="28">
        <f t="shared" si="0"/>
        <v>0</v>
      </c>
      <c r="K29" s="28">
        <f t="shared" si="0"/>
        <v>2150</v>
      </c>
      <c r="L29" s="28">
        <f>SUM(L13:L28)</f>
        <v>432</v>
      </c>
      <c r="M29" s="28">
        <f>SUM(M14:M28)</f>
        <v>0</v>
      </c>
      <c r="N29" s="28">
        <f>SUM(N14:N28)</f>
        <v>75</v>
      </c>
      <c r="O29" s="28">
        <f>SUM(O14:O28)</f>
        <v>3128.44</v>
      </c>
      <c r="P29" s="28">
        <f>SUM(P14:P28)</f>
        <v>0</v>
      </c>
      <c r="Q29" s="28">
        <f>SUM(Q14:Q28)</f>
        <v>0</v>
      </c>
      <c r="R29" s="142"/>
    </row>
    <row r="30" spans="1:21" x14ac:dyDescent="0.25">
      <c r="A30" s="132" t="s">
        <v>8</v>
      </c>
      <c r="B30" s="132"/>
      <c r="C30" s="132"/>
      <c r="D30" s="132"/>
      <c r="E30" s="133"/>
      <c r="F30" s="134">
        <f>SUM(F29,G29,H29)</f>
        <v>7820.77</v>
      </c>
      <c r="G30" s="134"/>
      <c r="H30" s="135"/>
      <c r="I30" s="136">
        <f>SUM(I29:Q29)</f>
        <v>5785.4400000000005</v>
      </c>
      <c r="J30" s="137"/>
      <c r="K30" s="137"/>
      <c r="L30" s="137"/>
      <c r="M30" s="138"/>
      <c r="N30" s="138"/>
      <c r="O30" s="138"/>
      <c r="P30" s="138"/>
      <c r="Q30" s="139"/>
      <c r="R30" s="143"/>
      <c r="S30" s="4"/>
    </row>
    <row r="31" spans="1:21" ht="39" x14ac:dyDescent="0.25">
      <c r="T31" s="3" t="s">
        <v>13</v>
      </c>
      <c r="U31" s="32">
        <f>SUM(U9+F30-I30)</f>
        <v>22496.92</v>
      </c>
    </row>
    <row r="32" spans="1:21" x14ac:dyDescent="0.25">
      <c r="T32" s="36"/>
      <c r="U32" s="34"/>
    </row>
    <row r="33" spans="1:19" x14ac:dyDescent="0.25">
      <c r="A33" s="114" t="s">
        <v>29</v>
      </c>
      <c r="B33" s="114"/>
      <c r="C33" s="114"/>
    </row>
    <row r="34" spans="1:19" x14ac:dyDescent="0.25">
      <c r="A34" s="119" t="s">
        <v>1</v>
      </c>
      <c r="B34" s="121" t="s">
        <v>9</v>
      </c>
      <c r="C34" s="121" t="s">
        <v>10</v>
      </c>
      <c r="D34" s="121" t="s">
        <v>11</v>
      </c>
      <c r="E34" s="123" t="s">
        <v>19</v>
      </c>
      <c r="F34" s="147" t="s">
        <v>4</v>
      </c>
      <c r="G34" s="125"/>
      <c r="H34" s="126"/>
      <c r="I34" s="145" t="s">
        <v>6</v>
      </c>
      <c r="J34" s="145"/>
      <c r="K34" s="145"/>
      <c r="L34" s="145"/>
      <c r="M34" s="146"/>
      <c r="N34" s="146"/>
      <c r="O34" s="146"/>
      <c r="P34" s="146"/>
      <c r="Q34" s="146"/>
      <c r="R34" s="140" t="s">
        <v>36</v>
      </c>
      <c r="S34" s="4"/>
    </row>
    <row r="35" spans="1:19" ht="51" x14ac:dyDescent="0.25">
      <c r="A35" s="119"/>
      <c r="B35" s="122"/>
      <c r="C35" s="122"/>
      <c r="D35" s="144"/>
      <c r="E35" s="124"/>
      <c r="F35" s="19" t="s">
        <v>16</v>
      </c>
      <c r="G35" s="20" t="s">
        <v>17</v>
      </c>
      <c r="H35" s="20" t="s">
        <v>18</v>
      </c>
      <c r="I35" s="21" t="s">
        <v>94</v>
      </c>
      <c r="J35" s="21" t="s">
        <v>93</v>
      </c>
      <c r="K35" s="21" t="s">
        <v>22</v>
      </c>
      <c r="L35" s="22" t="s">
        <v>18</v>
      </c>
      <c r="M35" s="22" t="s">
        <v>23</v>
      </c>
      <c r="N35" s="21" t="s">
        <v>38</v>
      </c>
      <c r="O35" s="22" t="s">
        <v>24</v>
      </c>
      <c r="P35" s="21" t="s">
        <v>25</v>
      </c>
      <c r="Q35" s="22" t="s">
        <v>26</v>
      </c>
      <c r="R35" s="141"/>
      <c r="S35" s="4"/>
    </row>
    <row r="36" spans="1:19" x14ac:dyDescent="0.25">
      <c r="A36" s="119"/>
      <c r="B36" s="6">
        <v>45500</v>
      </c>
      <c r="C36" s="16" t="s">
        <v>44</v>
      </c>
      <c r="D36" s="5" t="s">
        <v>40</v>
      </c>
      <c r="E36" s="41" t="s">
        <v>40</v>
      </c>
      <c r="F36" s="81"/>
      <c r="G36" s="81"/>
      <c r="H36" s="81"/>
      <c r="I36" s="105"/>
      <c r="J36" s="104"/>
      <c r="K36" s="104"/>
      <c r="L36" s="104">
        <v>8</v>
      </c>
      <c r="M36" s="104"/>
      <c r="N36" s="104"/>
      <c r="O36" s="104"/>
      <c r="P36" s="104"/>
      <c r="Q36" s="104"/>
      <c r="R36" s="92"/>
    </row>
    <row r="37" spans="1:19" x14ac:dyDescent="0.25">
      <c r="A37" s="119"/>
      <c r="B37" s="6">
        <v>45502</v>
      </c>
      <c r="C37" s="16" t="s">
        <v>56</v>
      </c>
      <c r="D37" s="40" t="s">
        <v>40</v>
      </c>
      <c r="E37" s="41" t="s">
        <v>40</v>
      </c>
      <c r="F37" s="81"/>
      <c r="G37" s="81"/>
      <c r="H37" s="81"/>
      <c r="I37" s="104">
        <v>1050.5</v>
      </c>
      <c r="J37" s="104">
        <v>36</v>
      </c>
      <c r="K37" s="104"/>
      <c r="L37" s="104"/>
      <c r="M37" s="104"/>
      <c r="N37" s="104"/>
      <c r="O37" s="104"/>
      <c r="P37" s="104"/>
      <c r="Q37" s="104"/>
      <c r="R37" s="92"/>
    </row>
    <row r="38" spans="1:19" x14ac:dyDescent="0.25">
      <c r="A38" s="119"/>
      <c r="B38" s="6">
        <v>45502</v>
      </c>
      <c r="C38" s="17" t="s">
        <v>57</v>
      </c>
      <c r="D38" s="40" t="s">
        <v>40</v>
      </c>
      <c r="E38" s="41" t="s">
        <v>40</v>
      </c>
      <c r="F38" s="81"/>
      <c r="G38" s="81"/>
      <c r="H38" s="81"/>
      <c r="I38" s="105"/>
      <c r="J38" s="104"/>
      <c r="K38" s="104"/>
      <c r="L38" s="104"/>
      <c r="M38" s="104"/>
      <c r="N38" s="104"/>
      <c r="O38" s="104"/>
      <c r="P38" s="104"/>
      <c r="Q38" s="104">
        <v>239.2</v>
      </c>
      <c r="R38" s="92"/>
    </row>
    <row r="39" spans="1:19" x14ac:dyDescent="0.25">
      <c r="A39" s="119"/>
      <c r="B39" s="6">
        <v>45503</v>
      </c>
      <c r="C39" s="17" t="s">
        <v>58</v>
      </c>
      <c r="D39" s="40" t="s">
        <v>40</v>
      </c>
      <c r="E39" s="41" t="s">
        <v>40</v>
      </c>
      <c r="F39" s="81"/>
      <c r="G39" s="81"/>
      <c r="H39" s="81"/>
      <c r="I39" s="105"/>
      <c r="J39" s="104"/>
      <c r="K39" s="104"/>
      <c r="L39" s="104"/>
      <c r="M39" s="104"/>
      <c r="N39" s="104">
        <v>25</v>
      </c>
      <c r="O39" s="104"/>
      <c r="P39" s="104"/>
      <c r="Q39" s="104"/>
      <c r="R39" s="92"/>
    </row>
    <row r="40" spans="1:19" x14ac:dyDescent="0.25">
      <c r="A40" s="119"/>
      <c r="B40" s="6">
        <v>45503</v>
      </c>
      <c r="C40" s="16" t="s">
        <v>59</v>
      </c>
      <c r="D40" s="40" t="s">
        <v>40</v>
      </c>
      <c r="E40" s="41" t="s">
        <v>40</v>
      </c>
      <c r="F40" s="81"/>
      <c r="G40" s="81"/>
      <c r="H40" s="81"/>
      <c r="I40" s="105"/>
      <c r="J40" s="104"/>
      <c r="K40" s="104">
        <v>92</v>
      </c>
      <c r="L40" s="104"/>
      <c r="M40" s="104"/>
      <c r="N40" s="104"/>
      <c r="O40" s="104"/>
      <c r="P40" s="104"/>
      <c r="Q40" s="104"/>
      <c r="R40" s="92">
        <v>4.38</v>
      </c>
    </row>
    <row r="41" spans="1:19" x14ac:dyDescent="0.25">
      <c r="A41" s="119"/>
      <c r="B41" s="6">
        <v>45519</v>
      </c>
      <c r="C41" s="65" t="s">
        <v>60</v>
      </c>
      <c r="D41" s="44" t="s">
        <v>40</v>
      </c>
      <c r="E41" s="64" t="s">
        <v>40</v>
      </c>
      <c r="F41" s="81"/>
      <c r="G41" s="81"/>
      <c r="H41" s="81"/>
      <c r="I41" s="105"/>
      <c r="J41" s="104"/>
      <c r="K41" s="104">
        <v>528</v>
      </c>
      <c r="L41" s="104"/>
      <c r="M41" s="104"/>
      <c r="N41" s="104"/>
      <c r="O41" s="104"/>
      <c r="P41" s="104"/>
      <c r="Q41" s="104"/>
      <c r="R41" s="173">
        <v>88</v>
      </c>
    </row>
    <row r="42" spans="1:19" x14ac:dyDescent="0.25">
      <c r="A42" s="119"/>
      <c r="B42" s="6">
        <v>45519</v>
      </c>
      <c r="C42" s="16" t="s">
        <v>61</v>
      </c>
      <c r="D42" s="66" t="s">
        <v>40</v>
      </c>
      <c r="E42" s="70" t="s">
        <v>40</v>
      </c>
      <c r="F42" s="25"/>
      <c r="G42" s="25"/>
      <c r="H42" s="25">
        <v>30</v>
      </c>
      <c r="I42" s="106"/>
      <c r="J42" s="104"/>
      <c r="K42" s="104"/>
      <c r="L42" s="104"/>
      <c r="M42" s="104"/>
      <c r="N42" s="104"/>
      <c r="O42" s="104"/>
      <c r="P42" s="104"/>
      <c r="Q42" s="104"/>
      <c r="R42" s="92"/>
    </row>
    <row r="43" spans="1:19" x14ac:dyDescent="0.25">
      <c r="A43" s="119"/>
      <c r="B43" s="6">
        <v>45525</v>
      </c>
      <c r="C43" s="16" t="s">
        <v>91</v>
      </c>
      <c r="D43" s="67" t="s">
        <v>40</v>
      </c>
      <c r="E43" s="69" t="s">
        <v>40</v>
      </c>
      <c r="F43" s="25"/>
      <c r="G43" s="25"/>
      <c r="H43" s="25">
        <v>617.58000000000004</v>
      </c>
      <c r="I43" s="106"/>
      <c r="J43" s="104"/>
      <c r="K43" s="104"/>
      <c r="L43" s="104"/>
      <c r="M43" s="104"/>
      <c r="N43" s="104"/>
      <c r="O43" s="104"/>
      <c r="P43" s="104"/>
      <c r="Q43" s="104"/>
      <c r="R43" s="92"/>
    </row>
    <row r="44" spans="1:19" x14ac:dyDescent="0.25">
      <c r="A44" s="119"/>
      <c r="B44" s="52">
        <v>45526</v>
      </c>
      <c r="C44" s="62" t="s">
        <v>62</v>
      </c>
      <c r="D44" s="67" t="s">
        <v>40</v>
      </c>
      <c r="E44" s="69" t="s">
        <v>40</v>
      </c>
      <c r="F44" s="25"/>
      <c r="G44" s="25"/>
      <c r="H44" s="25">
        <v>499.04</v>
      </c>
      <c r="I44" s="106"/>
      <c r="J44" s="104"/>
      <c r="K44" s="104"/>
      <c r="L44" s="104"/>
      <c r="M44" s="104"/>
      <c r="N44" s="104"/>
      <c r="O44" s="104"/>
      <c r="P44" s="104"/>
      <c r="Q44" s="104"/>
      <c r="R44" s="92"/>
    </row>
    <row r="45" spans="1:19" x14ac:dyDescent="0.25">
      <c r="A45" s="119"/>
      <c r="B45" s="52">
        <v>45527</v>
      </c>
      <c r="C45" s="68" t="s">
        <v>66</v>
      </c>
      <c r="D45" s="67" t="s">
        <v>40</v>
      </c>
      <c r="E45" s="69" t="s">
        <v>40</v>
      </c>
      <c r="F45" s="25"/>
      <c r="G45" s="25">
        <v>300</v>
      </c>
      <c r="H45" s="25"/>
      <c r="I45" s="106"/>
      <c r="J45" s="104"/>
      <c r="K45" s="104"/>
      <c r="L45" s="104"/>
      <c r="M45" s="104"/>
      <c r="N45" s="104"/>
      <c r="O45" s="104"/>
      <c r="P45" s="104"/>
      <c r="Q45" s="104"/>
      <c r="R45" s="92"/>
    </row>
    <row r="46" spans="1:19" x14ac:dyDescent="0.25">
      <c r="A46" s="119"/>
      <c r="B46" s="6">
        <v>45531</v>
      </c>
      <c r="C46" s="17" t="s">
        <v>44</v>
      </c>
      <c r="D46" s="66" t="s">
        <v>40</v>
      </c>
      <c r="E46" s="70" t="s">
        <v>40</v>
      </c>
      <c r="F46" s="30"/>
      <c r="G46" s="30"/>
      <c r="H46" s="30"/>
      <c r="I46" s="106"/>
      <c r="J46" s="104"/>
      <c r="K46" s="104"/>
      <c r="L46" s="104">
        <v>8</v>
      </c>
      <c r="M46" s="104"/>
      <c r="N46" s="104"/>
      <c r="O46" s="104"/>
      <c r="P46" s="104"/>
      <c r="Q46" s="104"/>
      <c r="R46" s="92"/>
    </row>
    <row r="47" spans="1:19" x14ac:dyDescent="0.25">
      <c r="A47" s="119"/>
      <c r="B47" s="6">
        <v>45534</v>
      </c>
      <c r="C47" s="7" t="s">
        <v>49</v>
      </c>
      <c r="D47" s="66" t="s">
        <v>40</v>
      </c>
      <c r="E47" s="69" t="s">
        <v>40</v>
      </c>
      <c r="F47" s="30">
        <v>6250</v>
      </c>
      <c r="G47" s="30"/>
      <c r="H47" s="30"/>
      <c r="I47" s="106"/>
      <c r="J47" s="104"/>
      <c r="K47" s="104"/>
      <c r="L47" s="104"/>
      <c r="M47" s="104"/>
      <c r="N47" s="104"/>
      <c r="O47" s="104"/>
      <c r="P47" s="104"/>
      <c r="Q47" s="104"/>
      <c r="R47" s="92"/>
    </row>
    <row r="48" spans="1:19" x14ac:dyDescent="0.25">
      <c r="A48" s="119"/>
      <c r="B48" s="6">
        <v>45558</v>
      </c>
      <c r="C48" s="7" t="s">
        <v>63</v>
      </c>
      <c r="D48" s="66" t="s">
        <v>40</v>
      </c>
      <c r="E48" s="69" t="s">
        <v>40</v>
      </c>
      <c r="F48" s="30"/>
      <c r="G48" s="30"/>
      <c r="H48" s="30"/>
      <c r="I48" s="106"/>
      <c r="J48" s="104"/>
      <c r="K48" s="104"/>
      <c r="L48" s="104">
        <v>142.80000000000001</v>
      </c>
      <c r="M48" s="104"/>
      <c r="N48" s="104"/>
      <c r="O48" s="104"/>
      <c r="P48" s="104"/>
      <c r="Q48" s="104"/>
      <c r="R48" s="173">
        <v>23.8</v>
      </c>
    </row>
    <row r="49" spans="1:21" ht="15.75" customHeight="1" x14ac:dyDescent="0.25">
      <c r="A49" s="119"/>
      <c r="B49" s="6">
        <v>45558</v>
      </c>
      <c r="C49" s="8" t="s">
        <v>64</v>
      </c>
      <c r="D49" s="67" t="s">
        <v>40</v>
      </c>
      <c r="E49" s="69" t="s">
        <v>40</v>
      </c>
      <c r="F49" s="30"/>
      <c r="G49" s="30"/>
      <c r="H49" s="30"/>
      <c r="I49" s="106"/>
      <c r="J49" s="104"/>
      <c r="K49" s="104"/>
      <c r="L49" s="104"/>
      <c r="M49" s="104"/>
      <c r="N49" s="104"/>
      <c r="O49" s="104"/>
      <c r="P49" s="104">
        <v>384</v>
      </c>
      <c r="Q49" s="104"/>
      <c r="R49" s="173">
        <v>64</v>
      </c>
    </row>
    <row r="50" spans="1:21" x14ac:dyDescent="0.25">
      <c r="A50" s="119"/>
      <c r="B50" s="6">
        <v>45558</v>
      </c>
      <c r="C50" s="7" t="s">
        <v>65</v>
      </c>
      <c r="D50" s="66" t="s">
        <v>40</v>
      </c>
      <c r="E50" s="69" t="s">
        <v>40</v>
      </c>
      <c r="F50" s="30"/>
      <c r="G50" s="30"/>
      <c r="H50" s="30"/>
      <c r="I50" s="106"/>
      <c r="J50" s="104"/>
      <c r="K50" s="104"/>
      <c r="L50" s="104"/>
      <c r="M50" s="104"/>
      <c r="N50" s="104"/>
      <c r="O50" s="104"/>
      <c r="P50" s="104">
        <v>235</v>
      </c>
      <c r="Q50" s="104"/>
      <c r="R50" s="92"/>
    </row>
    <row r="51" spans="1:21" x14ac:dyDescent="0.25">
      <c r="A51" s="119"/>
      <c r="B51" s="6">
        <v>45559</v>
      </c>
      <c r="C51" s="7" t="s">
        <v>62</v>
      </c>
      <c r="D51" s="66" t="s">
        <v>40</v>
      </c>
      <c r="E51" s="69" t="s">
        <v>40</v>
      </c>
      <c r="F51" s="30"/>
      <c r="G51" s="30"/>
      <c r="H51" s="30">
        <v>522.02</v>
      </c>
      <c r="I51" s="106"/>
      <c r="J51" s="104"/>
      <c r="K51" s="104"/>
      <c r="L51" s="104"/>
      <c r="M51" s="104"/>
      <c r="N51" s="104"/>
      <c r="O51" s="104"/>
      <c r="P51" s="104"/>
      <c r="Q51" s="104"/>
      <c r="R51" s="92"/>
    </row>
    <row r="52" spans="1:21" x14ac:dyDescent="0.25">
      <c r="A52" s="119"/>
      <c r="B52" s="6">
        <v>45562</v>
      </c>
      <c r="C52" s="7" t="s">
        <v>44</v>
      </c>
      <c r="D52" s="66" t="s">
        <v>40</v>
      </c>
      <c r="E52" s="69" t="s">
        <v>40</v>
      </c>
      <c r="F52" s="30"/>
      <c r="G52" s="30"/>
      <c r="H52" s="30"/>
      <c r="I52" s="106"/>
      <c r="J52" s="104"/>
      <c r="K52" s="104"/>
      <c r="L52" s="104">
        <v>8</v>
      </c>
      <c r="M52" s="104"/>
      <c r="N52" s="104"/>
      <c r="O52" s="104"/>
      <c r="P52" s="104"/>
      <c r="Q52" s="104"/>
      <c r="R52" s="92"/>
    </row>
    <row r="53" spans="1:21" x14ac:dyDescent="0.25">
      <c r="A53" s="130" t="s">
        <v>7</v>
      </c>
      <c r="B53" s="130"/>
      <c r="C53" s="130"/>
      <c r="D53" s="130"/>
      <c r="E53" s="131"/>
      <c r="F53" s="28">
        <f>SUM(F35:F52)</f>
        <v>6250</v>
      </c>
      <c r="G53" s="28">
        <f>SUM(G35:G52)</f>
        <v>300</v>
      </c>
      <c r="H53" s="28">
        <f>SUM(H35:H52)</f>
        <v>1668.64</v>
      </c>
      <c r="I53" s="28">
        <f t="shared" ref="I53:Q53" si="1">SUM(I36:I52)</f>
        <v>1050.5</v>
      </c>
      <c r="J53" s="28">
        <f t="shared" si="1"/>
        <v>36</v>
      </c>
      <c r="K53" s="28">
        <f t="shared" si="1"/>
        <v>620</v>
      </c>
      <c r="L53" s="28">
        <f t="shared" si="1"/>
        <v>166.8</v>
      </c>
      <c r="M53" s="28">
        <f t="shared" si="1"/>
        <v>0</v>
      </c>
      <c r="N53" s="28">
        <f t="shared" si="1"/>
        <v>25</v>
      </c>
      <c r="O53" s="28">
        <f t="shared" si="1"/>
        <v>0</v>
      </c>
      <c r="P53" s="28">
        <f t="shared" si="1"/>
        <v>619</v>
      </c>
      <c r="Q53" s="28">
        <f t="shared" si="1"/>
        <v>239.2</v>
      </c>
      <c r="R53" s="142"/>
    </row>
    <row r="54" spans="1:21" x14ac:dyDescent="0.25">
      <c r="A54" s="132" t="s">
        <v>8</v>
      </c>
      <c r="B54" s="132"/>
      <c r="C54" s="132"/>
      <c r="D54" s="132"/>
      <c r="E54" s="133"/>
      <c r="F54" s="136">
        <f>SUM(F53,G53,H53)</f>
        <v>8218.64</v>
      </c>
      <c r="G54" s="137"/>
      <c r="H54" s="139"/>
      <c r="I54" s="136">
        <f>SUM(I53:Q53)</f>
        <v>2756.5</v>
      </c>
      <c r="J54" s="137"/>
      <c r="K54" s="137"/>
      <c r="L54" s="137"/>
      <c r="M54" s="138"/>
      <c r="N54" s="138"/>
      <c r="O54" s="138"/>
      <c r="P54" s="138"/>
      <c r="Q54" s="139"/>
      <c r="R54" s="162"/>
      <c r="S54" s="4"/>
    </row>
    <row r="55" spans="1:21" ht="48.75" customHeight="1" x14ac:dyDescent="0.25">
      <c r="C55" s="56"/>
      <c r="T55" s="3" t="s">
        <v>34</v>
      </c>
      <c r="U55" s="32">
        <f>SUM(U31+F54-I54)</f>
        <v>27959.059999999998</v>
      </c>
    </row>
    <row r="56" spans="1:21" x14ac:dyDescent="0.25">
      <c r="C56" s="56"/>
    </row>
    <row r="57" spans="1:21" x14ac:dyDescent="0.25">
      <c r="A57" s="114" t="s">
        <v>31</v>
      </c>
      <c r="B57" s="114"/>
      <c r="C57" s="114"/>
    </row>
    <row r="58" spans="1:21" x14ac:dyDescent="0.25">
      <c r="A58" s="148" t="s">
        <v>2</v>
      </c>
      <c r="B58" s="121" t="s">
        <v>9</v>
      </c>
      <c r="C58" s="121" t="s">
        <v>10</v>
      </c>
      <c r="D58" s="121" t="s">
        <v>11</v>
      </c>
      <c r="E58" s="149" t="s">
        <v>19</v>
      </c>
      <c r="F58" s="147" t="s">
        <v>4</v>
      </c>
      <c r="G58" s="125"/>
      <c r="H58" s="126"/>
      <c r="I58" s="145" t="s">
        <v>6</v>
      </c>
      <c r="J58" s="145"/>
      <c r="K58" s="145"/>
      <c r="L58" s="145"/>
      <c r="M58" s="146"/>
      <c r="N58" s="146"/>
      <c r="O58" s="146"/>
      <c r="P58" s="146"/>
      <c r="Q58" s="146"/>
      <c r="R58" s="140" t="s">
        <v>36</v>
      </c>
      <c r="S58" s="4"/>
    </row>
    <row r="59" spans="1:21" ht="38.25" x14ac:dyDescent="0.25">
      <c r="A59" s="148"/>
      <c r="B59" s="122"/>
      <c r="C59" s="122"/>
      <c r="D59" s="122"/>
      <c r="E59" s="150"/>
      <c r="F59" s="19" t="s">
        <v>16</v>
      </c>
      <c r="G59" s="20" t="s">
        <v>17</v>
      </c>
      <c r="H59" s="20" t="s">
        <v>18</v>
      </c>
      <c r="I59" s="21" t="s">
        <v>20</v>
      </c>
      <c r="J59" s="21" t="s">
        <v>21</v>
      </c>
      <c r="K59" s="21" t="s">
        <v>22</v>
      </c>
      <c r="L59" s="22" t="s">
        <v>18</v>
      </c>
      <c r="M59" s="22" t="s">
        <v>23</v>
      </c>
      <c r="N59" s="21" t="s">
        <v>35</v>
      </c>
      <c r="O59" s="22" t="s">
        <v>24</v>
      </c>
      <c r="P59" s="21" t="s">
        <v>25</v>
      </c>
      <c r="Q59" s="22" t="s">
        <v>26</v>
      </c>
      <c r="R59" s="163"/>
      <c r="S59" s="4"/>
    </row>
    <row r="60" spans="1:21" x14ac:dyDescent="0.25">
      <c r="A60" s="148"/>
      <c r="B60" s="94">
        <v>45589</v>
      </c>
      <c r="C60" s="95" t="s">
        <v>68</v>
      </c>
      <c r="D60" s="95" t="s">
        <v>40</v>
      </c>
      <c r="E60" s="96" t="s">
        <v>40</v>
      </c>
      <c r="F60" s="89"/>
      <c r="G60" s="85"/>
      <c r="H60" s="85">
        <v>522.02</v>
      </c>
      <c r="I60" s="100"/>
      <c r="J60" s="100"/>
      <c r="K60" s="100"/>
      <c r="L60" s="102"/>
      <c r="M60" s="102"/>
      <c r="N60" s="100"/>
      <c r="O60" s="102"/>
      <c r="P60" s="100"/>
      <c r="Q60" s="102"/>
      <c r="R60" s="78"/>
      <c r="S60" s="4"/>
    </row>
    <row r="61" spans="1:21" x14ac:dyDescent="0.25">
      <c r="A61" s="148"/>
      <c r="B61" s="94">
        <v>45592</v>
      </c>
      <c r="C61" s="95" t="s">
        <v>44</v>
      </c>
      <c r="D61" s="95" t="s">
        <v>40</v>
      </c>
      <c r="E61" s="96" t="s">
        <v>40</v>
      </c>
      <c r="F61" s="89"/>
      <c r="G61" s="85"/>
      <c r="H61" s="85"/>
      <c r="I61" s="100"/>
      <c r="J61" s="100"/>
      <c r="K61" s="100"/>
      <c r="L61" s="102">
        <v>8</v>
      </c>
      <c r="M61" s="102"/>
      <c r="N61" s="100"/>
      <c r="O61" s="102"/>
      <c r="P61" s="100"/>
      <c r="Q61" s="102"/>
      <c r="R61" s="78"/>
      <c r="S61" s="4"/>
    </row>
    <row r="62" spans="1:21" x14ac:dyDescent="0.25">
      <c r="A62" s="148"/>
      <c r="B62" s="94">
        <v>45596</v>
      </c>
      <c r="C62" s="95" t="s">
        <v>69</v>
      </c>
      <c r="D62" s="95" t="s">
        <v>40</v>
      </c>
      <c r="E62" s="96" t="s">
        <v>40</v>
      </c>
      <c r="F62" s="89"/>
      <c r="G62" s="85">
        <v>1125</v>
      </c>
      <c r="H62" s="85"/>
      <c r="I62" s="100"/>
      <c r="J62" s="100"/>
      <c r="K62" s="100"/>
      <c r="L62" s="102"/>
      <c r="M62" s="102"/>
      <c r="N62" s="100"/>
      <c r="O62" s="102"/>
      <c r="P62" s="100"/>
      <c r="Q62" s="102"/>
      <c r="R62" s="78"/>
      <c r="S62" s="4"/>
    </row>
    <row r="63" spans="1:21" ht="17.25" customHeight="1" x14ac:dyDescent="0.25">
      <c r="A63" s="148"/>
      <c r="B63" s="94">
        <v>45599</v>
      </c>
      <c r="C63" s="97" t="s">
        <v>67</v>
      </c>
      <c r="D63" s="12" t="s">
        <v>40</v>
      </c>
      <c r="E63" s="38" t="s">
        <v>40</v>
      </c>
      <c r="F63" s="25"/>
      <c r="G63" s="25"/>
      <c r="H63" s="25"/>
      <c r="I63" s="104"/>
      <c r="J63" s="104"/>
      <c r="K63" s="104"/>
      <c r="L63" s="104">
        <v>600</v>
      </c>
      <c r="M63" s="104"/>
      <c r="N63" s="104"/>
      <c r="O63" s="102"/>
      <c r="P63" s="100"/>
      <c r="Q63" s="102"/>
      <c r="R63" s="48"/>
      <c r="S63" s="4"/>
    </row>
    <row r="64" spans="1:21" ht="12.75" customHeight="1" x14ac:dyDescent="0.25">
      <c r="A64" s="148"/>
      <c r="B64" s="94">
        <v>45614</v>
      </c>
      <c r="C64" s="97" t="s">
        <v>71</v>
      </c>
      <c r="D64" s="12" t="s">
        <v>40</v>
      </c>
      <c r="E64" s="38" t="s">
        <v>40</v>
      </c>
      <c r="F64" s="25"/>
      <c r="G64" s="25"/>
      <c r="H64" s="25"/>
      <c r="I64" s="104"/>
      <c r="J64" s="104"/>
      <c r="K64" s="104"/>
      <c r="L64" s="104"/>
      <c r="M64" s="104"/>
      <c r="N64" s="104">
        <v>25</v>
      </c>
      <c r="O64" s="102"/>
      <c r="P64" s="100"/>
      <c r="Q64" s="102"/>
      <c r="R64" s="48"/>
      <c r="S64" s="4"/>
    </row>
    <row r="65" spans="1:21" ht="27.75" customHeight="1" x14ac:dyDescent="0.25">
      <c r="A65" s="148"/>
      <c r="B65" s="72">
        <v>45622</v>
      </c>
      <c r="C65" s="98" t="s">
        <v>76</v>
      </c>
      <c r="D65" s="12" t="s">
        <v>40</v>
      </c>
      <c r="E65" s="43" t="s">
        <v>40</v>
      </c>
      <c r="F65" s="25"/>
      <c r="G65" s="25"/>
      <c r="H65" s="25"/>
      <c r="I65" s="104"/>
      <c r="J65" s="104"/>
      <c r="K65" s="104"/>
      <c r="L65" s="104"/>
      <c r="M65" s="104"/>
      <c r="N65" s="104">
        <v>500</v>
      </c>
      <c r="O65" s="104"/>
      <c r="P65" s="104"/>
      <c r="Q65" s="104"/>
      <c r="R65" s="49"/>
    </row>
    <row r="66" spans="1:21" ht="17.45" customHeight="1" x14ac:dyDescent="0.25">
      <c r="A66" s="148"/>
      <c r="B66" s="72">
        <v>45622</v>
      </c>
      <c r="C66" s="98" t="s">
        <v>77</v>
      </c>
      <c r="D66" s="12" t="s">
        <v>40</v>
      </c>
      <c r="E66" s="43" t="s">
        <v>40</v>
      </c>
      <c r="F66" s="25"/>
      <c r="G66" s="25"/>
      <c r="H66" s="25"/>
      <c r="I66" s="104"/>
      <c r="J66" s="104"/>
      <c r="K66" s="104"/>
      <c r="L66" s="104"/>
      <c r="M66" s="104"/>
      <c r="N66" s="104">
        <v>25</v>
      </c>
      <c r="O66" s="104"/>
      <c r="P66" s="104"/>
      <c r="Q66" s="104"/>
      <c r="R66" s="49"/>
    </row>
    <row r="67" spans="1:21" ht="17.45" customHeight="1" x14ac:dyDescent="0.25">
      <c r="A67" s="148"/>
      <c r="B67" s="72">
        <v>45622</v>
      </c>
      <c r="C67" s="98" t="s">
        <v>72</v>
      </c>
      <c r="D67" s="12" t="s">
        <v>40</v>
      </c>
      <c r="E67" s="43" t="s">
        <v>40</v>
      </c>
      <c r="F67" s="25"/>
      <c r="G67" s="25"/>
      <c r="H67" s="25"/>
      <c r="I67" s="104"/>
      <c r="J67" s="104"/>
      <c r="K67" s="104"/>
      <c r="L67" s="104">
        <v>35</v>
      </c>
      <c r="M67" s="104"/>
      <c r="N67" s="104"/>
      <c r="O67" s="104"/>
      <c r="P67" s="104"/>
      <c r="Q67" s="104"/>
      <c r="R67" s="49"/>
    </row>
    <row r="68" spans="1:21" ht="17.45" customHeight="1" x14ac:dyDescent="0.25">
      <c r="A68" s="148"/>
      <c r="B68" s="72">
        <v>45622</v>
      </c>
      <c r="C68" s="98" t="s">
        <v>75</v>
      </c>
      <c r="D68" s="12" t="s">
        <v>40</v>
      </c>
      <c r="E68" s="43" t="s">
        <v>40</v>
      </c>
      <c r="F68" s="25"/>
      <c r="G68" s="25"/>
      <c r="H68" s="25"/>
      <c r="I68" s="104"/>
      <c r="J68" s="104"/>
      <c r="K68" s="104"/>
      <c r="L68" s="104"/>
      <c r="M68" s="104"/>
      <c r="N68" s="104">
        <v>25</v>
      </c>
      <c r="O68" s="104"/>
      <c r="P68" s="104"/>
      <c r="Q68" s="104"/>
      <c r="R68" s="49"/>
    </row>
    <row r="69" spans="1:21" ht="17.45" customHeight="1" x14ac:dyDescent="0.25">
      <c r="A69" s="148"/>
      <c r="B69" s="72">
        <v>45622</v>
      </c>
      <c r="C69" s="98" t="s">
        <v>73</v>
      </c>
      <c r="D69" s="12" t="s">
        <v>40</v>
      </c>
      <c r="E69" s="43" t="s">
        <v>40</v>
      </c>
      <c r="F69" s="25"/>
      <c r="G69" s="25"/>
      <c r="H69" s="25"/>
      <c r="I69" s="104"/>
      <c r="J69" s="104"/>
      <c r="K69" s="104"/>
      <c r="L69" s="104"/>
      <c r="M69" s="104"/>
      <c r="N69" s="104"/>
      <c r="O69" s="104"/>
      <c r="P69" s="104"/>
      <c r="Q69" s="104">
        <v>259.36</v>
      </c>
      <c r="R69" s="49"/>
    </row>
    <row r="70" spans="1:21" x14ac:dyDescent="0.25">
      <c r="A70" s="148"/>
      <c r="B70" s="72">
        <v>45622</v>
      </c>
      <c r="C70" s="97" t="s">
        <v>74</v>
      </c>
      <c r="D70" s="39" t="s">
        <v>40</v>
      </c>
      <c r="E70" s="38" t="s">
        <v>40</v>
      </c>
      <c r="F70" s="25"/>
      <c r="G70" s="25"/>
      <c r="H70" s="25"/>
      <c r="I70" s="104">
        <v>1131.1400000000001</v>
      </c>
      <c r="J70" s="104"/>
      <c r="K70" s="104"/>
      <c r="L70" s="104"/>
      <c r="M70" s="104"/>
      <c r="N70" s="104"/>
      <c r="O70" s="104"/>
      <c r="P70" s="104"/>
      <c r="Q70" s="104"/>
      <c r="R70" s="49"/>
    </row>
    <row r="71" spans="1:21" x14ac:dyDescent="0.25">
      <c r="A71" s="148"/>
      <c r="B71" s="72">
        <v>45622</v>
      </c>
      <c r="C71" s="97" t="s">
        <v>68</v>
      </c>
      <c r="D71" s="39" t="s">
        <v>40</v>
      </c>
      <c r="E71" s="38" t="s">
        <v>40</v>
      </c>
      <c r="F71" s="25"/>
      <c r="G71" s="25"/>
      <c r="H71" s="25">
        <v>522.02</v>
      </c>
      <c r="I71" s="104"/>
      <c r="J71" s="104"/>
      <c r="K71" s="104"/>
      <c r="L71" s="104"/>
      <c r="M71" s="104"/>
      <c r="N71" s="104"/>
      <c r="O71" s="104"/>
      <c r="P71" s="104"/>
      <c r="Q71" s="104"/>
      <c r="R71" s="49"/>
    </row>
    <row r="72" spans="1:21" x14ac:dyDescent="0.25">
      <c r="A72" s="148"/>
      <c r="B72" s="72">
        <v>45623</v>
      </c>
      <c r="C72" s="97" t="s">
        <v>44</v>
      </c>
      <c r="D72" s="39" t="s">
        <v>40</v>
      </c>
      <c r="E72" s="38" t="s">
        <v>40</v>
      </c>
      <c r="F72" s="25"/>
      <c r="G72" s="25"/>
      <c r="H72" s="25"/>
      <c r="I72" s="104"/>
      <c r="J72" s="104"/>
      <c r="K72" s="104"/>
      <c r="L72" s="104">
        <v>8</v>
      </c>
      <c r="M72" s="104"/>
      <c r="N72" s="104"/>
      <c r="O72" s="104"/>
      <c r="P72" s="104"/>
      <c r="Q72" s="104"/>
      <c r="R72" s="49"/>
    </row>
    <row r="73" spans="1:21" x14ac:dyDescent="0.25">
      <c r="A73" s="148"/>
      <c r="B73" s="72" t="s">
        <v>78</v>
      </c>
      <c r="C73" s="97" t="s">
        <v>79</v>
      </c>
      <c r="D73" s="86"/>
      <c r="E73" s="38" t="s">
        <v>40</v>
      </c>
      <c r="F73" s="25"/>
      <c r="G73" s="25"/>
      <c r="H73" s="25"/>
      <c r="I73" s="104"/>
      <c r="J73" s="104"/>
      <c r="K73" s="104"/>
      <c r="L73" s="104">
        <v>15000</v>
      </c>
      <c r="M73" s="104"/>
      <c r="N73" s="104"/>
      <c r="O73" s="104"/>
      <c r="P73" s="104"/>
      <c r="Q73" s="104"/>
      <c r="R73" s="49"/>
    </row>
    <row r="74" spans="1:21" x14ac:dyDescent="0.25">
      <c r="A74" s="148"/>
      <c r="B74" s="72">
        <v>45643</v>
      </c>
      <c r="C74" s="99" t="s">
        <v>81</v>
      </c>
      <c r="D74" s="12" t="s">
        <v>40</v>
      </c>
      <c r="E74" s="43" t="s">
        <v>40</v>
      </c>
      <c r="F74" s="25"/>
      <c r="G74" s="25"/>
      <c r="H74" s="25"/>
      <c r="I74" s="104"/>
      <c r="J74" s="104"/>
      <c r="K74" s="104"/>
      <c r="L74" s="104"/>
      <c r="M74" s="104"/>
      <c r="N74" s="104">
        <v>100</v>
      </c>
      <c r="O74" s="104"/>
      <c r="P74" s="104"/>
      <c r="Q74" s="104"/>
      <c r="R74" s="49"/>
    </row>
    <row r="75" spans="1:21" x14ac:dyDescent="0.25">
      <c r="A75" s="148"/>
      <c r="B75" s="72">
        <v>45650</v>
      </c>
      <c r="C75" s="99" t="s">
        <v>68</v>
      </c>
      <c r="D75" s="12" t="s">
        <v>40</v>
      </c>
      <c r="E75" s="43" t="s">
        <v>40</v>
      </c>
      <c r="F75" s="25"/>
      <c r="G75" s="25"/>
      <c r="H75" s="25">
        <v>339.02</v>
      </c>
      <c r="I75" s="104"/>
      <c r="J75" s="104"/>
      <c r="K75" s="104"/>
      <c r="L75" s="104"/>
      <c r="M75" s="104"/>
      <c r="N75" s="104"/>
      <c r="O75" s="104"/>
      <c r="P75" s="104"/>
      <c r="Q75" s="104"/>
      <c r="R75" s="49"/>
    </row>
    <row r="76" spans="1:21" x14ac:dyDescent="0.25">
      <c r="A76" s="148"/>
      <c r="B76" s="72">
        <v>45653</v>
      </c>
      <c r="C76" s="97" t="s">
        <v>44</v>
      </c>
      <c r="D76" s="39" t="s">
        <v>40</v>
      </c>
      <c r="E76" s="38" t="s">
        <v>40</v>
      </c>
      <c r="F76" s="25"/>
      <c r="G76" s="25"/>
      <c r="H76" s="25"/>
      <c r="I76" s="104"/>
      <c r="J76" s="104"/>
      <c r="K76" s="104"/>
      <c r="L76" s="104">
        <v>8</v>
      </c>
      <c r="M76" s="104"/>
      <c r="N76" s="104"/>
      <c r="O76" s="104"/>
      <c r="P76" s="104"/>
      <c r="Q76" s="104"/>
      <c r="R76" s="49"/>
    </row>
    <row r="77" spans="1:21" x14ac:dyDescent="0.25">
      <c r="A77" s="130"/>
      <c r="B77" s="130"/>
      <c r="C77" s="130"/>
      <c r="D77" s="130"/>
      <c r="E77" s="131"/>
      <c r="F77" s="28">
        <f t="shared" ref="F77:Q77" si="2">SUM(F60:F76)</f>
        <v>0</v>
      </c>
      <c r="G77" s="28">
        <f t="shared" si="2"/>
        <v>1125</v>
      </c>
      <c r="H77" s="28">
        <f t="shared" si="2"/>
        <v>1383.06</v>
      </c>
      <c r="I77" s="28">
        <f t="shared" si="2"/>
        <v>1131.1400000000001</v>
      </c>
      <c r="J77" s="28">
        <f t="shared" si="2"/>
        <v>0</v>
      </c>
      <c r="K77" s="28">
        <f t="shared" si="2"/>
        <v>0</v>
      </c>
      <c r="L77" s="28">
        <f t="shared" si="2"/>
        <v>15659</v>
      </c>
      <c r="M77" s="28">
        <f t="shared" si="2"/>
        <v>0</v>
      </c>
      <c r="N77" s="28">
        <f t="shared" si="2"/>
        <v>675</v>
      </c>
      <c r="O77" s="28">
        <f t="shared" si="2"/>
        <v>0</v>
      </c>
      <c r="P77" s="28">
        <f t="shared" si="2"/>
        <v>0</v>
      </c>
      <c r="Q77" s="28">
        <f t="shared" si="2"/>
        <v>259.36</v>
      </c>
      <c r="R77" s="142"/>
    </row>
    <row r="78" spans="1:21" x14ac:dyDescent="0.25">
      <c r="A78" s="132" t="s">
        <v>8</v>
      </c>
      <c r="B78" s="132"/>
      <c r="C78" s="132"/>
      <c r="D78" s="132"/>
      <c r="E78" s="133"/>
      <c r="F78" s="136">
        <f>SUM(F77,G77,H77)</f>
        <v>2508.06</v>
      </c>
      <c r="G78" s="137"/>
      <c r="H78" s="139"/>
      <c r="I78" s="136">
        <f>SUM(I77:Q77)</f>
        <v>17724.5</v>
      </c>
      <c r="J78" s="137"/>
      <c r="K78" s="137"/>
      <c r="L78" s="137"/>
      <c r="M78" s="138"/>
      <c r="N78" s="138"/>
      <c r="O78" s="138"/>
      <c r="P78" s="138"/>
      <c r="Q78" s="139"/>
      <c r="R78" s="162"/>
      <c r="S78" s="4"/>
    </row>
    <row r="79" spans="1:21" ht="39" x14ac:dyDescent="0.25">
      <c r="T79" s="3" t="s">
        <v>14</v>
      </c>
      <c r="U79" s="32">
        <f>SUM(U55+F78-I78)</f>
        <v>12742.619999999999</v>
      </c>
    </row>
    <row r="80" spans="1:21" x14ac:dyDescent="0.25">
      <c r="Q80" s="18" t="s">
        <v>70</v>
      </c>
    </row>
    <row r="81" spans="1:21" x14ac:dyDescent="0.25">
      <c r="A81" s="114" t="s">
        <v>32</v>
      </c>
      <c r="B81" s="114"/>
      <c r="C81" s="114"/>
    </row>
    <row r="82" spans="1:21" x14ac:dyDescent="0.25">
      <c r="A82" s="119" t="s">
        <v>3</v>
      </c>
      <c r="B82" s="153" t="s">
        <v>9</v>
      </c>
      <c r="C82" s="153" t="s">
        <v>10</v>
      </c>
      <c r="D82" s="153" t="s">
        <v>11</v>
      </c>
      <c r="E82" s="156" t="s">
        <v>19</v>
      </c>
      <c r="F82" s="158" t="s">
        <v>4</v>
      </c>
      <c r="G82" s="159"/>
      <c r="H82" s="160"/>
      <c r="I82" s="151" t="s">
        <v>6</v>
      </c>
      <c r="J82" s="151"/>
      <c r="K82" s="151"/>
      <c r="L82" s="151"/>
      <c r="M82" s="152"/>
      <c r="N82" s="152"/>
      <c r="O82" s="152"/>
      <c r="P82" s="152"/>
      <c r="Q82" s="152"/>
      <c r="R82" s="140" t="s">
        <v>36</v>
      </c>
      <c r="S82" s="4"/>
    </row>
    <row r="83" spans="1:21" ht="38.25" x14ac:dyDescent="0.25">
      <c r="A83" s="119"/>
      <c r="B83" s="154"/>
      <c r="C83" s="154"/>
      <c r="D83" s="155"/>
      <c r="E83" s="157"/>
      <c r="F83" s="45" t="s">
        <v>16</v>
      </c>
      <c r="G83" s="42" t="s">
        <v>17</v>
      </c>
      <c r="H83" s="42" t="s">
        <v>18</v>
      </c>
      <c r="I83" s="46" t="s">
        <v>20</v>
      </c>
      <c r="J83" s="46" t="s">
        <v>21</v>
      </c>
      <c r="K83" s="46" t="s">
        <v>22</v>
      </c>
      <c r="L83" s="47" t="s">
        <v>18</v>
      </c>
      <c r="M83" s="47" t="s">
        <v>23</v>
      </c>
      <c r="N83" s="46" t="s">
        <v>35</v>
      </c>
      <c r="O83" s="47" t="s">
        <v>24</v>
      </c>
      <c r="P83" s="46" t="s">
        <v>25</v>
      </c>
      <c r="Q83" s="47" t="s">
        <v>26</v>
      </c>
      <c r="R83" s="141"/>
      <c r="S83" s="4"/>
    </row>
    <row r="84" spans="1:21" x14ac:dyDescent="0.25">
      <c r="A84" s="119"/>
      <c r="B84" s="71">
        <v>45680</v>
      </c>
      <c r="C84" s="88" t="s">
        <v>68</v>
      </c>
      <c r="D84" s="5" t="s">
        <v>40</v>
      </c>
      <c r="E84" s="5" t="s">
        <v>40</v>
      </c>
      <c r="F84" s="45"/>
      <c r="G84" s="20"/>
      <c r="H84" s="85">
        <v>402.02</v>
      </c>
      <c r="I84" s="107"/>
      <c r="J84" s="107"/>
      <c r="K84" s="107"/>
      <c r="L84" s="108"/>
      <c r="M84" s="108"/>
      <c r="N84" s="107"/>
      <c r="O84" s="108"/>
      <c r="P84" s="107"/>
      <c r="Q84" s="108"/>
      <c r="R84" s="78"/>
      <c r="S84" s="4"/>
    </row>
    <row r="85" spans="1:21" s="2" customFormat="1" ht="17.25" customHeight="1" x14ac:dyDescent="0.2">
      <c r="A85" s="119"/>
      <c r="B85" s="71">
        <v>45684</v>
      </c>
      <c r="C85" s="88" t="s">
        <v>44</v>
      </c>
      <c r="D85" s="5" t="s">
        <v>40</v>
      </c>
      <c r="E85" s="5" t="s">
        <v>40</v>
      </c>
      <c r="F85" s="45"/>
      <c r="G85" s="20"/>
      <c r="H85" s="85"/>
      <c r="I85" s="107"/>
      <c r="J85" s="107"/>
      <c r="K85" s="107"/>
      <c r="L85" s="102">
        <v>8</v>
      </c>
      <c r="M85" s="108"/>
      <c r="N85" s="107"/>
      <c r="O85" s="108"/>
      <c r="P85" s="107"/>
      <c r="Q85" s="108"/>
      <c r="R85" s="74"/>
      <c r="S85" s="4"/>
      <c r="U85" s="13"/>
    </row>
    <row r="86" spans="1:21" x14ac:dyDescent="0.25">
      <c r="A86" s="119"/>
      <c r="B86" s="58">
        <v>45701</v>
      </c>
      <c r="C86" s="8" t="s">
        <v>82</v>
      </c>
      <c r="D86" s="5" t="s">
        <v>40</v>
      </c>
      <c r="E86" s="5" t="s">
        <v>40</v>
      </c>
      <c r="F86" s="45"/>
      <c r="G86" s="20"/>
      <c r="H86" s="85">
        <v>12500</v>
      </c>
      <c r="I86" s="107"/>
      <c r="J86" s="107"/>
      <c r="K86" s="107"/>
      <c r="L86" s="102"/>
      <c r="M86" s="108"/>
      <c r="N86" s="107"/>
      <c r="O86" s="108"/>
      <c r="P86" s="107"/>
      <c r="Q86" s="108"/>
      <c r="R86" s="75"/>
      <c r="S86" s="4"/>
    </row>
    <row r="87" spans="1:21" x14ac:dyDescent="0.25">
      <c r="A87" s="119"/>
      <c r="B87" s="58">
        <v>45713</v>
      </c>
      <c r="C87" s="16" t="s">
        <v>68</v>
      </c>
      <c r="D87" s="5" t="s">
        <v>40</v>
      </c>
      <c r="E87" s="5" t="s">
        <v>40</v>
      </c>
      <c r="F87" s="45"/>
      <c r="G87" s="20"/>
      <c r="H87" s="85">
        <v>522.02</v>
      </c>
      <c r="I87" s="107"/>
      <c r="J87" s="107"/>
      <c r="K87" s="107"/>
      <c r="L87" s="102"/>
      <c r="M87" s="108"/>
      <c r="N87" s="107"/>
      <c r="O87" s="108"/>
      <c r="P87" s="107"/>
      <c r="Q87" s="108"/>
      <c r="R87" s="76"/>
      <c r="S87" s="4"/>
    </row>
    <row r="88" spans="1:21" ht="18" customHeight="1" x14ac:dyDescent="0.25">
      <c r="A88" s="119"/>
      <c r="B88" s="6">
        <v>45714</v>
      </c>
      <c r="C88" s="51" t="s">
        <v>83</v>
      </c>
      <c r="D88" s="73">
        <v>200943</v>
      </c>
      <c r="E88" s="82" t="s">
        <v>88</v>
      </c>
      <c r="F88" s="9"/>
      <c r="G88" s="30"/>
      <c r="H88" s="30"/>
      <c r="I88" s="106"/>
      <c r="J88" s="106"/>
      <c r="K88" s="106"/>
      <c r="L88" s="104"/>
      <c r="M88" s="106"/>
      <c r="N88" s="106"/>
      <c r="O88" s="106"/>
      <c r="P88" s="106"/>
      <c r="Q88" s="106"/>
      <c r="R88" s="164"/>
    </row>
    <row r="89" spans="1:21" x14ac:dyDescent="0.25">
      <c r="A89" s="119"/>
      <c r="B89" s="6">
        <v>45715</v>
      </c>
      <c r="C89" s="51" t="s">
        <v>44</v>
      </c>
      <c r="D89" s="5" t="s">
        <v>40</v>
      </c>
      <c r="E89" s="5" t="s">
        <v>40</v>
      </c>
      <c r="F89" s="9"/>
      <c r="G89" s="30"/>
      <c r="H89" s="30"/>
      <c r="I89" s="106"/>
      <c r="J89" s="106"/>
      <c r="K89" s="106"/>
      <c r="L89" s="104">
        <v>8</v>
      </c>
      <c r="M89" s="106"/>
      <c r="N89" s="106"/>
      <c r="O89" s="106"/>
      <c r="P89" s="106"/>
      <c r="Q89" s="106"/>
      <c r="R89" s="165"/>
    </row>
    <row r="90" spans="1:21" x14ac:dyDescent="0.25">
      <c r="A90" s="119"/>
      <c r="B90" s="6">
        <v>45721</v>
      </c>
      <c r="C90" s="16" t="s">
        <v>73</v>
      </c>
      <c r="D90" s="5" t="s">
        <v>40</v>
      </c>
      <c r="E90" s="5" t="s">
        <v>40</v>
      </c>
      <c r="F90" s="9"/>
      <c r="G90" s="30"/>
      <c r="H90" s="30"/>
      <c r="I90" s="106"/>
      <c r="J90" s="106"/>
      <c r="K90" s="106"/>
      <c r="L90" s="104"/>
      <c r="M90" s="106"/>
      <c r="N90" s="106"/>
      <c r="O90" s="106"/>
      <c r="P90" s="106"/>
      <c r="Q90" s="106">
        <v>82.4</v>
      </c>
      <c r="R90" s="77"/>
    </row>
    <row r="91" spans="1:21" ht="19.5" customHeight="1" x14ac:dyDescent="0.25">
      <c r="A91" s="119"/>
      <c r="B91" s="6">
        <v>45712</v>
      </c>
      <c r="C91" s="8" t="s">
        <v>84</v>
      </c>
      <c r="D91" s="39">
        <v>200942</v>
      </c>
      <c r="E91" s="72">
        <v>45722</v>
      </c>
      <c r="F91" s="9"/>
      <c r="G91" s="30"/>
      <c r="H91" s="30"/>
      <c r="I91" s="106"/>
      <c r="J91" s="106"/>
      <c r="K91" s="106"/>
      <c r="L91" s="104">
        <v>17370</v>
      </c>
      <c r="M91" s="106"/>
      <c r="N91" s="106"/>
      <c r="O91" s="106"/>
      <c r="P91" s="106"/>
      <c r="Q91" s="106"/>
      <c r="R91" s="174">
        <v>2895</v>
      </c>
    </row>
    <row r="92" spans="1:21" ht="15" customHeight="1" x14ac:dyDescent="0.25">
      <c r="A92" s="119"/>
      <c r="B92" s="6">
        <v>45712</v>
      </c>
      <c r="C92" s="51" t="s">
        <v>85</v>
      </c>
      <c r="D92" s="39">
        <v>200944</v>
      </c>
      <c r="E92" s="38">
        <v>45726</v>
      </c>
      <c r="F92" s="9"/>
      <c r="G92" s="30"/>
      <c r="H92" s="30"/>
      <c r="I92" s="106"/>
      <c r="J92" s="106"/>
      <c r="K92" s="106"/>
      <c r="L92" s="104">
        <v>3168</v>
      </c>
      <c r="M92" s="106"/>
      <c r="N92" s="106"/>
      <c r="O92" s="106"/>
      <c r="P92" s="106"/>
      <c r="Q92" s="106"/>
      <c r="R92" s="174">
        <v>528</v>
      </c>
    </row>
    <row r="93" spans="1:21" ht="15" customHeight="1" x14ac:dyDescent="0.25">
      <c r="A93" s="119"/>
      <c r="B93" s="6">
        <v>45733</v>
      </c>
      <c r="C93" s="7" t="s">
        <v>89</v>
      </c>
      <c r="D93" s="5" t="s">
        <v>40</v>
      </c>
      <c r="E93" s="5" t="s">
        <v>40</v>
      </c>
      <c r="F93" s="9"/>
      <c r="G93" s="30"/>
      <c r="H93" s="30"/>
      <c r="I93" s="106"/>
      <c r="J93" s="106"/>
      <c r="K93" s="106"/>
      <c r="L93" s="104">
        <v>45.54</v>
      </c>
      <c r="M93" s="106"/>
      <c r="N93" s="106"/>
      <c r="O93" s="106"/>
      <c r="P93" s="106"/>
      <c r="Q93" s="106"/>
      <c r="R93" s="174">
        <v>7.59</v>
      </c>
    </row>
    <row r="94" spans="1:21" x14ac:dyDescent="0.25">
      <c r="A94" s="119"/>
      <c r="B94" s="6">
        <v>45740</v>
      </c>
      <c r="C94" s="16" t="s">
        <v>83</v>
      </c>
      <c r="D94" s="5" t="s">
        <v>40</v>
      </c>
      <c r="E94" s="5" t="s">
        <v>40</v>
      </c>
      <c r="F94" s="9"/>
      <c r="G94" s="30"/>
      <c r="H94" s="30"/>
      <c r="I94" s="106">
        <v>275.18</v>
      </c>
      <c r="J94" s="106">
        <v>12.88</v>
      </c>
      <c r="K94" s="106"/>
      <c r="L94" s="106"/>
      <c r="M94" s="106"/>
      <c r="N94" s="106"/>
      <c r="O94" s="106"/>
      <c r="P94" s="106"/>
      <c r="Q94" s="106"/>
      <c r="R94" s="54"/>
    </row>
    <row r="95" spans="1:21" ht="16.5" customHeight="1" x14ac:dyDescent="0.25">
      <c r="A95" s="119"/>
      <c r="B95" s="6">
        <v>45741</v>
      </c>
      <c r="C95" s="8" t="s">
        <v>68</v>
      </c>
      <c r="D95" s="5" t="s">
        <v>40</v>
      </c>
      <c r="E95" s="5" t="s">
        <v>40</v>
      </c>
      <c r="F95" s="9"/>
      <c r="G95" s="30"/>
      <c r="H95" s="30">
        <v>522.02</v>
      </c>
      <c r="I95" s="106"/>
      <c r="J95" s="106"/>
      <c r="K95" s="106"/>
      <c r="L95" s="106"/>
      <c r="M95" s="106"/>
      <c r="N95" s="106"/>
      <c r="O95" s="106"/>
      <c r="P95" s="106"/>
      <c r="Q95" s="106"/>
      <c r="R95" s="54"/>
    </row>
    <row r="96" spans="1:21" x14ac:dyDescent="0.25">
      <c r="A96" s="119"/>
      <c r="B96" s="6">
        <v>45743</v>
      </c>
      <c r="C96" s="7" t="s">
        <v>44</v>
      </c>
      <c r="D96" s="5" t="s">
        <v>40</v>
      </c>
      <c r="E96" s="5" t="s">
        <v>40</v>
      </c>
      <c r="F96" s="9"/>
      <c r="G96" s="30"/>
      <c r="H96" s="30"/>
      <c r="I96" s="106"/>
      <c r="J96" s="106"/>
      <c r="K96" s="106"/>
      <c r="L96" s="106">
        <v>9</v>
      </c>
      <c r="M96" s="106"/>
      <c r="N96" s="106"/>
      <c r="O96" s="106"/>
      <c r="P96" s="106"/>
      <c r="Q96" s="106"/>
      <c r="R96" s="54"/>
    </row>
    <row r="97" spans="1:21" x14ac:dyDescent="0.25">
      <c r="A97" s="130"/>
      <c r="B97" s="130"/>
      <c r="C97" s="130"/>
      <c r="D97" s="130"/>
      <c r="E97" s="131"/>
      <c r="F97" s="29">
        <f>SUM(F88:F96)</f>
        <v>0</v>
      </c>
      <c r="G97" s="29">
        <f>SUM(G86:G96)</f>
        <v>0</v>
      </c>
      <c r="H97" s="29">
        <f>SUM(H84:H96)</f>
        <v>13946.060000000001</v>
      </c>
      <c r="I97" s="29">
        <f>SUM(I88:I96)</f>
        <v>275.18</v>
      </c>
      <c r="J97" s="29">
        <f>SUM(J88:J96)</f>
        <v>12.88</v>
      </c>
      <c r="K97" s="29">
        <f>SUM(K88:K96)</f>
        <v>0</v>
      </c>
      <c r="L97" s="29">
        <f>SUM(L85:L96)</f>
        <v>20608.54</v>
      </c>
      <c r="M97" s="29">
        <f>SUM(M88:M96)</f>
        <v>0</v>
      </c>
      <c r="N97" s="29">
        <f>SUM(N85:N96)</f>
        <v>0</v>
      </c>
      <c r="O97" s="29">
        <f>SUM(O88:O96)</f>
        <v>0</v>
      </c>
      <c r="P97" s="29">
        <f>SUM(P88:P96)</f>
        <v>0</v>
      </c>
      <c r="Q97" s="29">
        <f>SUM(Q88:Q96)</f>
        <v>82.4</v>
      </c>
      <c r="R97" s="161"/>
    </row>
    <row r="98" spans="1:21" x14ac:dyDescent="0.25">
      <c r="A98" s="132" t="s">
        <v>8</v>
      </c>
      <c r="B98" s="132"/>
      <c r="C98" s="132"/>
      <c r="D98" s="132"/>
      <c r="E98" s="133"/>
      <c r="F98" s="136">
        <f>SUM(F97,G97,H97)</f>
        <v>13946.060000000001</v>
      </c>
      <c r="G98" s="137"/>
      <c r="H98" s="139"/>
      <c r="I98" s="136">
        <f>SUM(I97:Q97)</f>
        <v>20979.000000000004</v>
      </c>
      <c r="J98" s="137"/>
      <c r="K98" s="137"/>
      <c r="L98" s="137"/>
      <c r="M98" s="138"/>
      <c r="N98" s="138"/>
      <c r="O98" s="138"/>
      <c r="P98" s="138"/>
      <c r="Q98" s="139"/>
      <c r="R98" s="162"/>
      <c r="S98" s="4"/>
    </row>
    <row r="99" spans="1:21" ht="39" x14ac:dyDescent="0.25">
      <c r="T99" s="3" t="s">
        <v>15</v>
      </c>
      <c r="U99" s="84">
        <f>SUM(U79+F98-I98)</f>
        <v>5709.6799999999967</v>
      </c>
    </row>
    <row r="100" spans="1:21" x14ac:dyDescent="0.25">
      <c r="A100" s="14" t="s">
        <v>27</v>
      </c>
      <c r="B100" s="15"/>
      <c r="C100" s="15"/>
      <c r="D100" s="15"/>
      <c r="E100" s="15"/>
      <c r="F100" s="31">
        <f t="shared" ref="F100:Q100" si="3">SUM(F97+F77+F53+F29)</f>
        <v>12500</v>
      </c>
      <c r="G100" s="31">
        <f>SUM(G97+G77+G53+G29)</f>
        <v>1625</v>
      </c>
      <c r="H100" s="31">
        <f t="shared" si="3"/>
        <v>18368.530000000002</v>
      </c>
      <c r="I100" s="31">
        <f>SUM(I97+I77+I53+I29)</f>
        <v>2456.8200000000002</v>
      </c>
      <c r="J100" s="31">
        <f t="shared" si="3"/>
        <v>48.88</v>
      </c>
      <c r="K100" s="31">
        <f t="shared" si="3"/>
        <v>2770</v>
      </c>
      <c r="L100" s="31">
        <f t="shared" si="3"/>
        <v>36866.340000000004</v>
      </c>
      <c r="M100" s="31">
        <f t="shared" si="3"/>
        <v>0</v>
      </c>
      <c r="N100" s="31">
        <f t="shared" si="3"/>
        <v>775</v>
      </c>
      <c r="O100" s="31">
        <f t="shared" si="3"/>
        <v>3128.44</v>
      </c>
      <c r="P100" s="31">
        <f t="shared" si="3"/>
        <v>619</v>
      </c>
      <c r="Q100" s="50">
        <f t="shared" si="3"/>
        <v>580.96</v>
      </c>
      <c r="R100" s="49"/>
    </row>
    <row r="103" spans="1:21" x14ac:dyDescent="0.25">
      <c r="E103" s="87"/>
      <c r="F103" s="18" t="s">
        <v>92</v>
      </c>
    </row>
    <row r="107" spans="1:21" x14ac:dyDescent="0.25">
      <c r="C107" s="18"/>
    </row>
  </sheetData>
  <mergeCells count="61">
    <mergeCell ref="R82:R83"/>
    <mergeCell ref="R97:R98"/>
    <mergeCell ref="R34:R35"/>
    <mergeCell ref="R53:R54"/>
    <mergeCell ref="R58:R59"/>
    <mergeCell ref="R77:R78"/>
    <mergeCell ref="R88:R89"/>
    <mergeCell ref="I82:Q82"/>
    <mergeCell ref="A97:E97"/>
    <mergeCell ref="A98:E98"/>
    <mergeCell ref="F98:H98"/>
    <mergeCell ref="I98:Q98"/>
    <mergeCell ref="A82:A96"/>
    <mergeCell ref="B82:B83"/>
    <mergeCell ref="C82:C83"/>
    <mergeCell ref="D82:D83"/>
    <mergeCell ref="E82:E83"/>
    <mergeCell ref="F82:H82"/>
    <mergeCell ref="I58:Q58"/>
    <mergeCell ref="A77:E77"/>
    <mergeCell ref="A78:E78"/>
    <mergeCell ref="F78:H78"/>
    <mergeCell ref="I78:Q78"/>
    <mergeCell ref="E58:E59"/>
    <mergeCell ref="F58:H58"/>
    <mergeCell ref="A81:C81"/>
    <mergeCell ref="A58:A76"/>
    <mergeCell ref="B58:B59"/>
    <mergeCell ref="C58:C59"/>
    <mergeCell ref="D58:D59"/>
    <mergeCell ref="I30:Q30"/>
    <mergeCell ref="R11:R12"/>
    <mergeCell ref="R29:R30"/>
    <mergeCell ref="A57:C57"/>
    <mergeCell ref="A34:A52"/>
    <mergeCell ref="B34:B35"/>
    <mergeCell ref="C34:C35"/>
    <mergeCell ref="D34:D35"/>
    <mergeCell ref="I34:Q34"/>
    <mergeCell ref="A53:E53"/>
    <mergeCell ref="A54:E54"/>
    <mergeCell ref="F54:H54"/>
    <mergeCell ref="I54:Q54"/>
    <mergeCell ref="E34:E35"/>
    <mergeCell ref="F34:H34"/>
    <mergeCell ref="A1:U1"/>
    <mergeCell ref="S3:T3"/>
    <mergeCell ref="S5:T5"/>
    <mergeCell ref="A33:C33"/>
    <mergeCell ref="S6:T6"/>
    <mergeCell ref="S9:T9"/>
    <mergeCell ref="A11:A28"/>
    <mergeCell ref="B11:B12"/>
    <mergeCell ref="C11:C12"/>
    <mergeCell ref="D11:D12"/>
    <mergeCell ref="E11:E12"/>
    <mergeCell ref="F11:H11"/>
    <mergeCell ref="I11:Q11"/>
    <mergeCell ref="A29:E29"/>
    <mergeCell ref="A30:E30"/>
    <mergeCell ref="F30:H30"/>
  </mergeCells>
  <pageMargins left="0.39370078740157483" right="0.47244094488188981" top="0.23622047244094491" bottom="0.15748031496062992" header="0.31496062992125984" footer="0.31496062992125984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4"/>
  <sheetViews>
    <sheetView topLeftCell="A14" zoomScale="90" zoomScaleNormal="90" workbookViewId="0">
      <selection activeCell="N31" sqref="N31"/>
    </sheetView>
  </sheetViews>
  <sheetFormatPr defaultRowHeight="15" x14ac:dyDescent="0.25"/>
  <cols>
    <col min="1" max="1" width="9.7109375" style="2" customWidth="1"/>
    <col min="2" max="2" width="12.140625" style="2" customWidth="1"/>
    <col min="3" max="3" width="31.5703125" style="2" customWidth="1"/>
    <col min="4" max="4" width="13.42578125" style="2" customWidth="1"/>
    <col min="5" max="5" width="14.28515625" style="2" customWidth="1"/>
    <col min="6" max="6" width="8.85546875" style="18" bestFit="1" customWidth="1"/>
    <col min="7" max="7" width="8.140625" style="18" customWidth="1"/>
    <col min="8" max="9" width="12.140625" style="2" customWidth="1"/>
    <col min="10" max="10" width="12.140625" style="13" customWidth="1"/>
    <col min="11" max="11" width="11.5703125" bestFit="1" customWidth="1"/>
  </cols>
  <sheetData>
    <row r="1" spans="1:11" x14ac:dyDescent="0.25">
      <c r="A1" s="109" t="s">
        <v>42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1" ht="10.5" customHeight="1" x14ac:dyDescent="0.25">
      <c r="J2" s="13" t="s">
        <v>12</v>
      </c>
    </row>
    <row r="3" spans="1:11" ht="36.75" customHeight="1" x14ac:dyDescent="0.25">
      <c r="H3" s="170" t="s">
        <v>41</v>
      </c>
      <c r="I3" s="171"/>
      <c r="J3" s="33">
        <v>1955.63</v>
      </c>
      <c r="K3" s="1"/>
    </row>
    <row r="4" spans="1:11" x14ac:dyDescent="0.25">
      <c r="J4" s="34"/>
    </row>
    <row r="5" spans="1:11" x14ac:dyDescent="0.25">
      <c r="A5" s="2" t="s">
        <v>30</v>
      </c>
    </row>
    <row r="6" spans="1:11" x14ac:dyDescent="0.25">
      <c r="A6" s="166" t="s">
        <v>0</v>
      </c>
      <c r="B6" s="121" t="s">
        <v>9</v>
      </c>
      <c r="C6" s="121" t="s">
        <v>10</v>
      </c>
      <c r="D6" s="121" t="s">
        <v>11</v>
      </c>
      <c r="E6" s="123" t="s">
        <v>19</v>
      </c>
      <c r="F6" s="20" t="s">
        <v>33</v>
      </c>
      <c r="G6" s="22" t="s">
        <v>6</v>
      </c>
      <c r="H6" s="4"/>
    </row>
    <row r="7" spans="1:11" ht="39" customHeight="1" x14ac:dyDescent="0.25">
      <c r="A7" s="120"/>
      <c r="B7" s="168"/>
      <c r="C7" s="168"/>
      <c r="D7" s="168"/>
      <c r="E7" s="169"/>
      <c r="F7" s="20" t="s">
        <v>18</v>
      </c>
      <c r="G7" s="22" t="s">
        <v>18</v>
      </c>
      <c r="H7" s="4"/>
    </row>
    <row r="8" spans="1:11" x14ac:dyDescent="0.25">
      <c r="A8" s="120"/>
      <c r="B8" s="6">
        <v>45388</v>
      </c>
      <c r="C8" s="7" t="s">
        <v>39</v>
      </c>
      <c r="D8" s="12" t="s">
        <v>40</v>
      </c>
      <c r="E8" s="12" t="s">
        <v>40</v>
      </c>
      <c r="F8" s="25">
        <v>3.22</v>
      </c>
      <c r="G8" s="26"/>
      <c r="H8" s="4"/>
    </row>
    <row r="9" spans="1:11" ht="15" customHeight="1" x14ac:dyDescent="0.25">
      <c r="A9" s="120"/>
      <c r="B9" s="6">
        <v>45418</v>
      </c>
      <c r="C9" s="51" t="s">
        <v>39</v>
      </c>
      <c r="D9" s="12" t="s">
        <v>40</v>
      </c>
      <c r="E9" s="12" t="s">
        <v>40</v>
      </c>
      <c r="F9" s="25">
        <v>3.12</v>
      </c>
      <c r="G9" s="27"/>
    </row>
    <row r="10" spans="1:11" x14ac:dyDescent="0.25">
      <c r="A10" s="120"/>
      <c r="B10" s="6">
        <v>45449</v>
      </c>
      <c r="C10" s="7" t="s">
        <v>39</v>
      </c>
      <c r="D10" s="12" t="s">
        <v>40</v>
      </c>
      <c r="E10" s="43" t="s">
        <v>40</v>
      </c>
      <c r="F10" s="25">
        <v>3.23</v>
      </c>
      <c r="G10" s="27"/>
    </row>
    <row r="11" spans="1:11" hidden="1" x14ac:dyDescent="0.25">
      <c r="A11" s="120"/>
      <c r="B11" s="6"/>
      <c r="C11" s="7"/>
      <c r="D11" s="12"/>
      <c r="E11" s="43"/>
      <c r="F11" s="25"/>
      <c r="G11" s="27">
        <f t="shared" ref="G11" si="0">SUM(F11)</f>
        <v>0</v>
      </c>
    </row>
    <row r="12" spans="1:11" x14ac:dyDescent="0.25">
      <c r="A12" s="132" t="s">
        <v>8</v>
      </c>
      <c r="B12" s="132"/>
      <c r="C12" s="132"/>
      <c r="D12" s="132"/>
      <c r="E12" s="167"/>
      <c r="F12" s="37">
        <f>SUM(F8:F11)</f>
        <v>9.57</v>
      </c>
      <c r="G12" s="28">
        <f>SUM(G8:G11)</f>
        <v>0</v>
      </c>
      <c r="H12" s="4"/>
    </row>
    <row r="13" spans="1:11" ht="39" x14ac:dyDescent="0.25">
      <c r="I13" s="3" t="s">
        <v>13</v>
      </c>
      <c r="J13" s="32">
        <f>SUM(J3+F12-G12)</f>
        <v>1965.2</v>
      </c>
    </row>
    <row r="14" spans="1:11" x14ac:dyDescent="0.25">
      <c r="I14" s="36"/>
      <c r="J14" s="34"/>
    </row>
    <row r="15" spans="1:11" x14ac:dyDescent="0.25">
      <c r="A15" s="114" t="s">
        <v>29</v>
      </c>
      <c r="B15" s="114"/>
      <c r="C15" s="114"/>
    </row>
    <row r="16" spans="1:11" x14ac:dyDescent="0.25">
      <c r="A16" s="119" t="s">
        <v>1</v>
      </c>
      <c r="B16" s="121" t="s">
        <v>9</v>
      </c>
      <c r="C16" s="121" t="s">
        <v>10</v>
      </c>
      <c r="D16" s="121" t="s">
        <v>11</v>
      </c>
      <c r="E16" s="121" t="s">
        <v>19</v>
      </c>
      <c r="F16" s="20" t="s">
        <v>33</v>
      </c>
      <c r="G16" s="22" t="s">
        <v>6</v>
      </c>
      <c r="H16" s="4"/>
    </row>
    <row r="17" spans="1:10" x14ac:dyDescent="0.25">
      <c r="A17" s="119"/>
      <c r="B17" s="168"/>
      <c r="C17" s="168"/>
      <c r="D17" s="168"/>
      <c r="E17" s="168"/>
      <c r="F17" s="20" t="s">
        <v>18</v>
      </c>
      <c r="G17" s="22" t="s">
        <v>18</v>
      </c>
      <c r="H17" s="4"/>
    </row>
    <row r="18" spans="1:10" x14ac:dyDescent="0.25">
      <c r="A18" s="119"/>
      <c r="B18" s="6">
        <v>45479</v>
      </c>
      <c r="C18" s="7" t="s">
        <v>39</v>
      </c>
      <c r="D18" s="12" t="s">
        <v>40</v>
      </c>
      <c r="E18" s="12" t="s">
        <v>40</v>
      </c>
      <c r="F18" s="25">
        <v>3.13</v>
      </c>
      <c r="G18" s="27"/>
    </row>
    <row r="19" spans="1:10" x14ac:dyDescent="0.25">
      <c r="A19" s="119"/>
      <c r="B19" s="6">
        <v>45510</v>
      </c>
      <c r="C19" s="51" t="s">
        <v>39</v>
      </c>
      <c r="D19" s="12" t="s">
        <v>40</v>
      </c>
      <c r="E19" s="12" t="s">
        <v>40</v>
      </c>
      <c r="F19" s="25">
        <v>3.24</v>
      </c>
      <c r="G19" s="27"/>
    </row>
    <row r="20" spans="1:10" x14ac:dyDescent="0.25">
      <c r="A20" s="119"/>
      <c r="B20" s="6">
        <v>45541</v>
      </c>
      <c r="C20" s="7" t="s">
        <v>39</v>
      </c>
      <c r="D20" s="12" t="s">
        <v>40</v>
      </c>
      <c r="E20" s="43" t="s">
        <v>40</v>
      </c>
      <c r="F20" s="25">
        <v>3.25</v>
      </c>
      <c r="G20" s="27"/>
    </row>
    <row r="21" spans="1:10" x14ac:dyDescent="0.25">
      <c r="A21" s="132" t="s">
        <v>8</v>
      </c>
      <c r="B21" s="132"/>
      <c r="C21" s="132"/>
      <c r="D21" s="132"/>
      <c r="E21" s="167"/>
      <c r="F21" s="37">
        <f>SUM(F18:F20)</f>
        <v>9.620000000000001</v>
      </c>
      <c r="G21" s="28">
        <f>SUM(G18:G20)</f>
        <v>0</v>
      </c>
      <c r="H21" s="4"/>
    </row>
    <row r="22" spans="1:10" ht="39" x14ac:dyDescent="0.25">
      <c r="I22" s="3" t="s">
        <v>34</v>
      </c>
      <c r="J22" s="32">
        <f>SUM(J13+F21-G21)</f>
        <v>1974.82</v>
      </c>
    </row>
    <row r="24" spans="1:10" ht="15" customHeight="1" x14ac:dyDescent="0.25">
      <c r="A24" s="114" t="s">
        <v>31</v>
      </c>
      <c r="B24" s="114"/>
      <c r="C24" s="114"/>
    </row>
    <row r="25" spans="1:10" ht="15" customHeight="1" x14ac:dyDescent="0.25">
      <c r="A25" s="166" t="s">
        <v>2</v>
      </c>
      <c r="B25" s="121" t="s">
        <v>9</v>
      </c>
      <c r="C25" s="121" t="s">
        <v>10</v>
      </c>
      <c r="D25" s="121" t="s">
        <v>11</v>
      </c>
      <c r="E25" s="121" t="s">
        <v>19</v>
      </c>
      <c r="F25" s="20" t="s">
        <v>33</v>
      </c>
      <c r="G25" s="22" t="s">
        <v>6</v>
      </c>
      <c r="H25" s="4"/>
    </row>
    <row r="26" spans="1:10" ht="38.25" customHeight="1" x14ac:dyDescent="0.25">
      <c r="A26" s="120"/>
      <c r="B26" s="168"/>
      <c r="C26" s="168"/>
      <c r="D26" s="168"/>
      <c r="E26" s="168"/>
      <c r="F26" s="20" t="s">
        <v>18</v>
      </c>
      <c r="G26" s="22" t="s">
        <v>18</v>
      </c>
      <c r="H26" s="4"/>
    </row>
    <row r="27" spans="1:10" ht="15" customHeight="1" x14ac:dyDescent="0.25">
      <c r="A27" s="120"/>
      <c r="B27" s="6">
        <v>45571</v>
      </c>
      <c r="C27" s="7" t="s">
        <v>39</v>
      </c>
      <c r="D27" s="12" t="s">
        <v>40</v>
      </c>
      <c r="E27" s="43" t="s">
        <v>40</v>
      </c>
      <c r="F27" s="25">
        <v>3.15</v>
      </c>
      <c r="G27" s="27"/>
    </row>
    <row r="28" spans="1:10" ht="15" customHeight="1" x14ac:dyDescent="0.25">
      <c r="A28" s="120"/>
      <c r="B28" s="6">
        <v>45602</v>
      </c>
      <c r="C28" s="7" t="s">
        <v>39</v>
      </c>
      <c r="D28" s="12" t="s">
        <v>40</v>
      </c>
      <c r="E28" s="43" t="s">
        <v>40</v>
      </c>
      <c r="F28" s="25">
        <v>3.21</v>
      </c>
      <c r="G28" s="27"/>
    </row>
    <row r="29" spans="1:10" ht="15" customHeight="1" x14ac:dyDescent="0.25">
      <c r="A29" s="120"/>
      <c r="B29" s="6">
        <v>45632</v>
      </c>
      <c r="C29" s="7" t="s">
        <v>39</v>
      </c>
      <c r="D29" s="12" t="s">
        <v>40</v>
      </c>
      <c r="E29" s="43" t="s">
        <v>40</v>
      </c>
      <c r="F29" s="30">
        <v>3.06</v>
      </c>
      <c r="G29" s="11"/>
    </row>
    <row r="30" spans="1:10" ht="15" customHeight="1" x14ac:dyDescent="0.25">
      <c r="A30" s="172"/>
      <c r="B30" s="6">
        <v>45643</v>
      </c>
      <c r="C30" s="7" t="s">
        <v>80</v>
      </c>
      <c r="D30" s="12" t="s">
        <v>40</v>
      </c>
      <c r="E30" s="43" t="s">
        <v>40</v>
      </c>
      <c r="F30" s="30">
        <v>15000</v>
      </c>
      <c r="G30" s="11"/>
    </row>
    <row r="31" spans="1:10" ht="15" customHeight="1" x14ac:dyDescent="0.25">
      <c r="A31" s="132" t="s">
        <v>8</v>
      </c>
      <c r="B31" s="132"/>
      <c r="C31" s="132"/>
      <c r="D31" s="132"/>
      <c r="E31" s="167"/>
      <c r="F31" s="37">
        <f>SUM(F27:F30)</f>
        <v>15009.42</v>
      </c>
      <c r="G31" s="28">
        <f>SUM(G27:G30)</f>
        <v>0</v>
      </c>
      <c r="H31" s="4"/>
    </row>
    <row r="32" spans="1:10" ht="39" x14ac:dyDescent="0.25">
      <c r="I32" s="3" t="s">
        <v>14</v>
      </c>
      <c r="J32" s="32">
        <f>SUM(J22+F31-G31)</f>
        <v>16984.240000000002</v>
      </c>
    </row>
    <row r="34" spans="1:10" ht="15" customHeight="1" x14ac:dyDescent="0.25">
      <c r="A34" s="114" t="s">
        <v>32</v>
      </c>
      <c r="B34" s="114"/>
      <c r="C34" s="114"/>
    </row>
    <row r="35" spans="1:10" ht="15" customHeight="1" x14ac:dyDescent="0.25">
      <c r="A35" s="166" t="s">
        <v>3</v>
      </c>
      <c r="B35" s="121" t="s">
        <v>9</v>
      </c>
      <c r="C35" s="121" t="s">
        <v>10</v>
      </c>
      <c r="D35" s="121" t="s">
        <v>11</v>
      </c>
      <c r="E35" s="121" t="s">
        <v>19</v>
      </c>
      <c r="F35" s="20" t="s">
        <v>33</v>
      </c>
      <c r="G35" s="22" t="s">
        <v>6</v>
      </c>
      <c r="H35" s="4"/>
    </row>
    <row r="36" spans="1:10" ht="38.25" customHeight="1" x14ac:dyDescent="0.25">
      <c r="A36" s="120"/>
      <c r="B36" s="168"/>
      <c r="C36" s="168"/>
      <c r="D36" s="168"/>
      <c r="E36" s="168"/>
      <c r="F36" s="20" t="s">
        <v>18</v>
      </c>
      <c r="G36" s="22" t="s">
        <v>18</v>
      </c>
      <c r="H36" s="4"/>
    </row>
    <row r="37" spans="1:10" ht="15" customHeight="1" x14ac:dyDescent="0.25">
      <c r="A37" s="120"/>
      <c r="B37" s="6">
        <v>45663</v>
      </c>
      <c r="C37" s="17" t="s">
        <v>39</v>
      </c>
      <c r="D37" s="12" t="s">
        <v>40</v>
      </c>
      <c r="E37" s="12" t="s">
        <v>40</v>
      </c>
      <c r="F37" s="9">
        <v>18.62</v>
      </c>
      <c r="G37" s="59"/>
    </row>
    <row r="38" spans="1:10" ht="15" customHeight="1" x14ac:dyDescent="0.25">
      <c r="A38" s="120"/>
      <c r="B38" s="6">
        <v>45694</v>
      </c>
      <c r="C38" s="17" t="s">
        <v>39</v>
      </c>
      <c r="D38" s="12" t="s">
        <v>40</v>
      </c>
      <c r="E38" s="12" t="s">
        <v>40</v>
      </c>
      <c r="F38" s="9">
        <v>26.65</v>
      </c>
      <c r="G38" s="59"/>
    </row>
    <row r="39" spans="1:10" ht="14.25" customHeight="1" x14ac:dyDescent="0.25">
      <c r="A39" s="120"/>
      <c r="B39" s="6">
        <v>45722</v>
      </c>
      <c r="C39" s="17" t="s">
        <v>39</v>
      </c>
      <c r="D39" s="12" t="s">
        <v>40</v>
      </c>
      <c r="E39" s="12" t="s">
        <v>40</v>
      </c>
      <c r="F39" s="9">
        <v>22.99</v>
      </c>
      <c r="G39" s="59"/>
    </row>
    <row r="40" spans="1:10" ht="15" customHeight="1" x14ac:dyDescent="0.25">
      <c r="A40" s="132" t="s">
        <v>8</v>
      </c>
      <c r="B40" s="132"/>
      <c r="C40" s="132"/>
      <c r="D40" s="132"/>
      <c r="E40" s="167"/>
      <c r="F40" s="37">
        <f>SUM(F37:F39)</f>
        <v>68.259999999999991</v>
      </c>
      <c r="G40" s="28">
        <f>SUM(G37:G39)</f>
        <v>0</v>
      </c>
      <c r="H40" s="4"/>
    </row>
    <row r="41" spans="1:10" ht="39" x14ac:dyDescent="0.25">
      <c r="I41" s="3" t="s">
        <v>15</v>
      </c>
      <c r="J41" s="83">
        <f>SUM(J32+F40-G40)</f>
        <v>17052.5</v>
      </c>
    </row>
    <row r="42" spans="1:10" x14ac:dyDescent="0.25">
      <c r="A42" s="14" t="s">
        <v>27</v>
      </c>
      <c r="B42" s="15"/>
      <c r="C42" s="15"/>
      <c r="D42" s="15"/>
      <c r="E42" s="15"/>
      <c r="F42" s="31">
        <f>SUM(F40+F31+F21+F12)</f>
        <v>15096.87</v>
      </c>
      <c r="G42" s="31">
        <f>SUM(G40+G31+G21+G12)</f>
        <v>0</v>
      </c>
    </row>
    <row r="44" spans="1:10" x14ac:dyDescent="0.25">
      <c r="J44" s="13" t="s">
        <v>95</v>
      </c>
    </row>
  </sheetData>
  <mergeCells count="29">
    <mergeCell ref="B25:B26"/>
    <mergeCell ref="C25:C26"/>
    <mergeCell ref="D25:D26"/>
    <mergeCell ref="A35:A39"/>
    <mergeCell ref="A31:E31"/>
    <mergeCell ref="A34:C34"/>
    <mergeCell ref="A1:J1"/>
    <mergeCell ref="H3:I3"/>
    <mergeCell ref="A40:E40"/>
    <mergeCell ref="E35:E36"/>
    <mergeCell ref="B35:B36"/>
    <mergeCell ref="C35:C36"/>
    <mergeCell ref="A16:A20"/>
    <mergeCell ref="A25:A30"/>
    <mergeCell ref="D35:D36"/>
    <mergeCell ref="A21:E21"/>
    <mergeCell ref="A24:C24"/>
    <mergeCell ref="E16:E17"/>
    <mergeCell ref="E25:E26"/>
    <mergeCell ref="B16:B17"/>
    <mergeCell ref="C16:C17"/>
    <mergeCell ref="D16:D17"/>
    <mergeCell ref="A15:C15"/>
    <mergeCell ref="A6:A11"/>
    <mergeCell ref="A12:E12"/>
    <mergeCell ref="B6:B7"/>
    <mergeCell ref="C6:C7"/>
    <mergeCell ref="D6:D7"/>
    <mergeCell ref="E6:E7"/>
  </mergeCells>
  <pageMargins left="0.47244094488188981" right="0.47244094488188981" top="0.23622047244094491" bottom="0.15748031496062992" header="0.31496062992125984" footer="0.31496062992125984"/>
  <pageSetup paperSize="8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Eleri Thomas</cp:lastModifiedBy>
  <cp:lastPrinted>2025-05-04T17:28:34Z</cp:lastPrinted>
  <dcterms:created xsi:type="dcterms:W3CDTF">2018-09-06T11:40:32Z</dcterms:created>
  <dcterms:modified xsi:type="dcterms:W3CDTF">2025-05-09T14:32:43Z</dcterms:modified>
</cp:coreProperties>
</file>