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020" activeTab="1"/>
  </bookViews>
  <sheets>
    <sheet name=" PG 80149101" sheetId="2" r:id="rId1"/>
    <sheet name="IS 41810189" sheetId="1" r:id="rId2"/>
  </sheets>
  <definedNames>
    <definedName name="_xlnm.Print_Area" localSheetId="0">' PG 80149101'!$A$1:$W$33</definedName>
    <definedName name="_xlnm.Print_Area" localSheetId="1">'IS 41810189'!$A$1:$K$16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8" i="2"/>
  <c r="H108"/>
  <c r="I108"/>
  <c r="J108"/>
  <c r="K108"/>
  <c r="L108"/>
  <c r="M108"/>
  <c r="N108"/>
  <c r="O108"/>
  <c r="P108"/>
  <c r="Q108"/>
  <c r="F108"/>
  <c r="R78"/>
  <c r="J78"/>
  <c r="K78"/>
  <c r="L78"/>
  <c r="M78"/>
  <c r="N78"/>
  <c r="O78"/>
  <c r="P78"/>
  <c r="Q78"/>
  <c r="I78"/>
  <c r="R52"/>
  <c r="G14" i="1" l="1"/>
  <c r="G12"/>
  <c r="F14"/>
  <c r="J15" s="1"/>
  <c r="H30" i="2" l="1"/>
  <c r="R108"/>
  <c r="R30"/>
  <c r="G30"/>
  <c r="F30"/>
  <c r="G46" i="1" l="1"/>
  <c r="F46"/>
  <c r="G35"/>
  <c r="F35"/>
  <c r="G25"/>
  <c r="F25"/>
  <c r="Q52" i="2"/>
  <c r="P52"/>
  <c r="O52"/>
  <c r="N52"/>
  <c r="M52"/>
  <c r="L52"/>
  <c r="K52"/>
  <c r="J52"/>
  <c r="I52"/>
  <c r="H52"/>
  <c r="G52"/>
  <c r="F52"/>
  <c r="Q30"/>
  <c r="P30"/>
  <c r="O30"/>
  <c r="N30"/>
  <c r="M30"/>
  <c r="L30"/>
  <c r="K30"/>
  <c r="J30"/>
  <c r="I30"/>
  <c r="U10"/>
  <c r="U12" s="1"/>
  <c r="N111" l="1"/>
  <c r="I31"/>
  <c r="F53"/>
  <c r="F31"/>
  <c r="L111"/>
  <c r="P111"/>
  <c r="H111"/>
  <c r="F111"/>
  <c r="J111"/>
  <c r="I53"/>
  <c r="I79"/>
  <c r="I109"/>
  <c r="G111"/>
  <c r="I111"/>
  <c r="K111"/>
  <c r="M111"/>
  <c r="O111"/>
  <c r="F109"/>
  <c r="Q111"/>
  <c r="G48" i="1"/>
  <c r="F48"/>
  <c r="J26"/>
  <c r="J36" s="1"/>
  <c r="J47" s="1"/>
  <c r="F79" i="2"/>
  <c r="U32" l="1"/>
  <c r="U54" s="1"/>
  <c r="U80" l="1"/>
  <c r="U110" s="1"/>
  <c r="R111"/>
</calcChain>
</file>

<file path=xl/sharedStrings.xml><?xml version="1.0" encoding="utf-8"?>
<sst xmlns="http://schemas.openxmlformats.org/spreadsheetml/2006/main" count="291" uniqueCount="100">
  <si>
    <t>Chwarter 1</t>
  </si>
  <si>
    <t>Chwarter 2</t>
  </si>
  <si>
    <t>Chwarter 3</t>
  </si>
  <si>
    <t>Chwarter 4</t>
  </si>
  <si>
    <t>Mewn</t>
  </si>
  <si>
    <t xml:space="preserve">Allan </t>
  </si>
  <si>
    <t>Allan</t>
  </si>
  <si>
    <t>Is Gyfanswm</t>
  </si>
  <si>
    <t>Cyfanswm Mewn / Allan</t>
  </si>
  <si>
    <t>Dyddiad</t>
  </si>
  <si>
    <t>Manylion</t>
  </si>
  <si>
    <t xml:space="preserve">Rhif y Siec </t>
  </si>
  <si>
    <t>Balans sy'n dangos ar y datganiad banc 01/04/2018</t>
  </si>
  <si>
    <t>£</t>
  </si>
  <si>
    <t>Balans y Cyfrif Diwedd Chwarter 1</t>
  </si>
  <si>
    <t>Balans y Cyfrif Diwedd Chwarter 3</t>
  </si>
  <si>
    <t>Balans y Cyfrif Diwedd Chwarter 4</t>
  </si>
  <si>
    <t>Precept/Grant</t>
  </si>
  <si>
    <t>Mynwentydd</t>
  </si>
  <si>
    <t xml:space="preserve">Arall </t>
  </si>
  <si>
    <t>Cyflwynwyd</t>
  </si>
  <si>
    <t>Cyflog Clerc</t>
  </si>
  <si>
    <t>Deunyddiau'r clerc / Costau ffon ayb</t>
  </si>
  <si>
    <t xml:space="preserve">Llys Buckley </t>
  </si>
  <si>
    <t>Hysbysebu</t>
  </si>
  <si>
    <t>Yswiriant</t>
  </si>
  <si>
    <t>Archwilio Cyfrifon</t>
  </si>
  <si>
    <t>HMRC</t>
  </si>
  <si>
    <t>CYFANSWM</t>
  </si>
  <si>
    <t xml:space="preserve">Cyflwynwyd </t>
  </si>
  <si>
    <t>1af o Orffennaf - 30ain o Fedi</t>
  </si>
  <si>
    <t xml:space="preserve">1af o Ebrill - 30ain o Fehefin </t>
  </si>
  <si>
    <t>1af o Hydref - 31ain o Rhagfyr</t>
  </si>
  <si>
    <t>1af o Ionawr - 31ain o Fawrth</t>
  </si>
  <si>
    <t xml:space="preserve">Mewn </t>
  </si>
  <si>
    <t>Balans y Cyfrif Diwedd Chwarter 2</t>
  </si>
  <si>
    <t>Sieciau heb eu cyflwyno o cyfnod 2018-19</t>
  </si>
  <si>
    <t>rhif siec 200900</t>
  </si>
  <si>
    <t>rhif siec 200901</t>
  </si>
  <si>
    <t>rhif siec 200902</t>
  </si>
  <si>
    <t>rhif siec 200903</t>
  </si>
  <si>
    <t>S137</t>
  </si>
  <si>
    <t>CYFRIF BANC CYNGOR CYMUNED BEDDGELERT 2019 - 2020</t>
  </si>
  <si>
    <t xml:space="preserve">Aelodaeth Un Llais Cymru </t>
  </si>
  <si>
    <t>TAW yn ôl</t>
  </si>
  <si>
    <t>Rent Llys Buckley gan Dafydd Hardy</t>
  </si>
  <si>
    <t>*</t>
  </si>
  <si>
    <t>Precept Cyngor Gwynedd 2020-21</t>
  </si>
  <si>
    <t>Trosglwyddo arian yn ol i is-gyfrif yn dilyn derbyn precept</t>
  </si>
  <si>
    <t xml:space="preserve">Llog </t>
  </si>
  <si>
    <t>Trosglwyddo arian o prif gyrfrif yn dilyn derbyn precept 2020-21</t>
  </si>
  <si>
    <t>Yswiriant Zurich</t>
  </si>
  <si>
    <t>Neuadd y Gymuned - rent blwyddyn am llogi ystafell gyfarfod</t>
  </si>
  <si>
    <t xml:space="preserve">* </t>
  </si>
  <si>
    <t>ROSPA - Archwiliad Cae Chwarae</t>
  </si>
  <si>
    <t xml:space="preserve">Rent Smart Wales - costau cofrestru landlord </t>
  </si>
  <si>
    <t>Cyfreithwyr Parry Davies Clwyd-Jones &amp; Lloyd - costau paratoi lles Neuadd y Pentref</t>
  </si>
  <si>
    <t>Maricraft Slate - Arwydd eiddo Llys Buckley</t>
  </si>
  <si>
    <t>HMRC (cyfraniad Treth cyflog y Clerc) 1af o Ebrill - 31ain Gorffennaf</t>
  </si>
  <si>
    <t>Cyflog Clerc 1af o Ebrill - 31ain o Orffennaf</t>
  </si>
  <si>
    <t>Ad-daliad TAW</t>
  </si>
  <si>
    <t>Robin Wililams - Cyfraniad nwyddau ciosg Nantmor</t>
  </si>
  <si>
    <t>BT - mabwysiadu ciosg Nantmor</t>
  </si>
  <si>
    <t xml:space="preserve">Marie Curie - cyfraniad elusen </t>
  </si>
  <si>
    <t>Shirley Williams - ad-daliad dehumidifer</t>
  </si>
  <si>
    <t>Treth Cyngor - ad-daliad treth cyngor Llys Bulkeley</t>
  </si>
  <si>
    <t>Llog</t>
  </si>
  <si>
    <t>Cyfreithwyr Parry Davies Clwyd-Jones Lloyd - Costau Gweithredoedd</t>
  </si>
  <si>
    <t>Cyngor Gwynedd - Archwiliad Mewnol</t>
  </si>
  <si>
    <t>Harriett Lee - gwaith Llys Bukeley</t>
  </si>
  <si>
    <t xml:space="preserve">Cylch Meithrin Beddgelert </t>
  </si>
  <si>
    <t xml:space="preserve">Cwmni Beddgelert Cyf - cyfraniad cynllun Wifi Beddgelert </t>
  </si>
  <si>
    <t>Kimberley Gulf - Archwiliad Llys Bulkeley</t>
  </si>
  <si>
    <t>Robert Jones - Tarmacio lon mynwent</t>
  </si>
  <si>
    <t>Inland Revenue - Treth cyflog y clerc</t>
  </si>
  <si>
    <t>Dawns i Bawb - cyfraniad ariannol</t>
  </si>
  <si>
    <t xml:space="preserve">Victim Support - cyfraniad ariannol </t>
  </si>
  <si>
    <t xml:space="preserve">Cyflog clerc - 1af o Awst - 30ain o Dachwedd </t>
  </si>
  <si>
    <r>
      <t xml:space="preserve">Cyngor Gwynedd - Treth Cyngor £153.06 -  </t>
    </r>
    <r>
      <rPr>
        <b/>
        <sz val="10"/>
        <color rgb="FFFF0000"/>
        <rFont val="Calibri"/>
        <family val="2"/>
        <scheme val="minor"/>
      </rPr>
      <t xml:space="preserve">CANSLO </t>
    </r>
  </si>
  <si>
    <t xml:space="preserve">CANSLO </t>
  </si>
  <si>
    <t xml:space="preserve">Theatr Bara Caws - cyfraniad ariannol </t>
  </si>
  <si>
    <t>Bulb - bil trydan Llys Bulkeley</t>
  </si>
  <si>
    <t>Urdd Gobaith Cymru - cyfraniad ariannol</t>
  </si>
  <si>
    <t>Wales Audit Office - archwilio cais BDO</t>
  </si>
  <si>
    <t>Children's Wales Air Ambulance - Cyfraniad ariannol</t>
  </si>
  <si>
    <t>Ffion Emlyn - Tal Aelodau 2019/20</t>
  </si>
  <si>
    <t>Andrew Roberts Trydanwr - Tystysgrif Nwy (landlord)</t>
  </si>
  <si>
    <t xml:space="preserve">Un llais - Tal aelodaeth </t>
  </si>
  <si>
    <t>Idris Lloyd Jones - Torri gwair mynwentydd</t>
  </si>
  <si>
    <t>Idris Lloyd Jones - Torri gwair llwybrau cyhoeddus</t>
  </si>
  <si>
    <t>Taliad Banc</t>
  </si>
  <si>
    <t>Shirley Williams - Ad-daliad blwch post Llys Bulkeley</t>
  </si>
  <si>
    <t xml:space="preserve">Trosglwyddo Arian o is-gyfrif </t>
  </si>
  <si>
    <t>HMRC - Treth cyflog y clerc - Rhagfyr/Ionawr/Chwefror/Mawrth</t>
  </si>
  <si>
    <t>Cyflog y Clerc  - Rhagfyr/Ionawr/Chwefror/Mawrth</t>
  </si>
  <si>
    <t>Trosglwyddo arian i'r brif gyfrif</t>
  </si>
  <si>
    <t>Rent Llys Bulkely gan Dafydd Hardy</t>
  </si>
  <si>
    <t>Cyngor Gwynedd - Grant Llwybrau Cyhoeddus</t>
  </si>
  <si>
    <t>Gwir Falans y Cyfrif Cychwyn 01/04/2019</t>
  </si>
  <si>
    <t>Balans sy'n dangos ar y datganiad banc 01/04/2019</t>
  </si>
</sst>
</file>

<file path=xl/styles.xml><?xml version="1.0" encoding="utf-8"?>
<styleSheet xmlns="http://schemas.openxmlformats.org/spreadsheetml/2006/main">
  <numFmts count="1">
    <numFmt numFmtId="164" formatCode="&quot;£&quot;#,##0.00"/>
  </numFmts>
  <fonts count="5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0" borderId="3" xfId="0" applyFont="1" applyBorder="1" applyAlignment="1">
      <alignment wrapText="1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0" xfId="0" applyFont="1" applyFill="1" applyBorder="1"/>
    <xf numFmtId="1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/>
    <xf numFmtId="4" fontId="2" fillId="0" borderId="1" xfId="0" applyNumberFormat="1" applyFont="1" applyBorder="1"/>
    <xf numFmtId="14" fontId="2" fillId="0" borderId="1" xfId="0" applyNumberFormat="1" applyFont="1" applyBorder="1"/>
    <xf numFmtId="4" fontId="2" fillId="3" borderId="1" xfId="0" applyNumberFormat="1" applyFont="1" applyFill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164" fontId="2" fillId="0" borderId="3" xfId="0" applyNumberFormat="1" applyFont="1" applyBorder="1"/>
    <xf numFmtId="0" fontId="2" fillId="7" borderId="0" xfId="0" applyFont="1" applyFill="1"/>
    <xf numFmtId="0" fontId="2" fillId="5" borderId="0" xfId="0" applyFont="1" applyFill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4" fontId="2" fillId="0" borderId="0" xfId="0" applyNumberFormat="1" applyFont="1"/>
    <xf numFmtId="4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1" fillId="3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0" fillId="0" borderId="1" xfId="0" applyBorder="1"/>
    <xf numFmtId="14" fontId="0" fillId="0" borderId="1" xfId="0" applyNumberFormat="1" applyBorder="1"/>
    <xf numFmtId="4" fontId="1" fillId="3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4" fontId="1" fillId="2" borderId="1" xfId="0" applyNumberFormat="1" applyFont="1" applyFill="1" applyBorder="1" applyAlignment="1">
      <alignment horizontal="right"/>
    </xf>
    <xf numFmtId="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/>
    <xf numFmtId="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4" fontId="1" fillId="2" borderId="1" xfId="0" applyNumberFormat="1" applyFont="1" applyFill="1" applyBorder="1"/>
    <xf numFmtId="4" fontId="1" fillId="5" borderId="3" xfId="0" applyNumberFormat="1" applyFont="1" applyFill="1" applyBorder="1"/>
    <xf numFmtId="164" fontId="1" fillId="0" borderId="3" xfId="0" applyNumberFormat="1" applyFont="1" applyBorder="1"/>
    <xf numFmtId="164" fontId="1" fillId="0" borderId="3" xfId="0" applyNumberFormat="1" applyFont="1" applyBorder="1" applyAlignment="1">
      <alignment wrapText="1"/>
    </xf>
    <xf numFmtId="164" fontId="1" fillId="0" borderId="0" xfId="0" applyNumberFormat="1" applyFont="1"/>
    <xf numFmtId="164" fontId="1" fillId="0" borderId="0" xfId="0" applyNumberFormat="1" applyFont="1" applyBorder="1"/>
    <xf numFmtId="164" fontId="1" fillId="0" borderId="6" xfId="0" applyNumberFormat="1" applyFont="1" applyBorder="1"/>
    <xf numFmtId="0" fontId="2" fillId="0" borderId="3" xfId="0" applyFont="1" applyBorder="1" applyAlignment="1">
      <alignment wrapText="1"/>
    </xf>
    <xf numFmtId="0" fontId="2" fillId="0" borderId="0" xfId="0" applyFont="1" applyBorder="1" applyAlignment="1">
      <alignment wrapText="1"/>
    </xf>
    <xf numFmtId="4" fontId="1" fillId="0" borderId="8" xfId="0" applyNumberFormat="1" applyFont="1" applyBorder="1" applyAlignment="1">
      <alignment horizontal="right"/>
    </xf>
    <xf numFmtId="14" fontId="2" fillId="5" borderId="1" xfId="0" applyNumberFormat="1" applyFont="1" applyFill="1" applyBorder="1" applyAlignment="1">
      <alignment horizontal="right"/>
    </xf>
    <xf numFmtId="0" fontId="2" fillId="5" borderId="1" xfId="0" applyFont="1" applyFill="1" applyBorder="1" applyAlignment="1">
      <alignment horizontal="right"/>
    </xf>
    <xf numFmtId="0" fontId="2" fillId="5" borderId="1" xfId="0" applyFont="1" applyFill="1" applyBorder="1"/>
    <xf numFmtId="14" fontId="2" fillId="5" borderId="1" xfId="0" applyNumberFormat="1" applyFont="1" applyFill="1" applyBorder="1"/>
    <xf numFmtId="0" fontId="2" fillId="0" borderId="1" xfId="0" applyFont="1" applyFill="1" applyBorder="1"/>
    <xf numFmtId="4" fontId="1" fillId="3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/>
    <xf numFmtId="14" fontId="0" fillId="0" borderId="10" xfId="0" applyNumberFormat="1" applyFont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/>
    </xf>
    <xf numFmtId="4" fontId="2" fillId="8" borderId="1" xfId="0" applyNumberFormat="1" applyFont="1" applyFill="1" applyBorder="1"/>
    <xf numFmtId="14" fontId="2" fillId="0" borderId="1" xfId="0" applyNumberFormat="1" applyFont="1" applyFill="1" applyBorder="1" applyAlignment="1">
      <alignment horizontal="right"/>
    </xf>
    <xf numFmtId="0" fontId="0" fillId="0" borderId="10" xfId="0" applyFont="1" applyBorder="1" applyAlignment="1">
      <alignment horizontal="left" vertical="center"/>
    </xf>
    <xf numFmtId="0" fontId="2" fillId="0" borderId="1" xfId="0" applyFont="1" applyBorder="1" applyAlignment="1">
      <alignment vertical="top"/>
    </xf>
    <xf numFmtId="4" fontId="2" fillId="2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 vertical="center"/>
    </xf>
    <xf numFmtId="4" fontId="1" fillId="9" borderId="1" xfId="0" applyNumberFormat="1" applyFont="1" applyFill="1" applyBorder="1" applyAlignment="1">
      <alignment horizontal="center"/>
    </xf>
    <xf numFmtId="4" fontId="1" fillId="5" borderId="16" xfId="0" applyNumberFormat="1" applyFont="1" applyFill="1" applyBorder="1"/>
    <xf numFmtId="14" fontId="2" fillId="0" borderId="1" xfId="0" applyNumberFormat="1" applyFont="1" applyBorder="1" applyAlignment="1">
      <alignment horizontal="right"/>
    </xf>
    <xf numFmtId="4" fontId="1" fillId="3" borderId="1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4" fontId="2" fillId="0" borderId="0" xfId="0" applyNumberFormat="1" applyFont="1" applyAlignment="1">
      <alignment horizontal="center"/>
    </xf>
    <xf numFmtId="4" fontId="2" fillId="9" borderId="1" xfId="0" applyNumberFormat="1" applyFont="1" applyFill="1" applyBorder="1" applyAlignment="1">
      <alignment horizontal="center"/>
    </xf>
    <xf numFmtId="0" fontId="0" fillId="0" borderId="10" xfId="0" applyFont="1" applyBorder="1" applyAlignment="1">
      <alignment vertical="center"/>
    </xf>
    <xf numFmtId="0" fontId="2" fillId="5" borderId="1" xfId="0" applyFont="1" applyFill="1" applyBorder="1" applyAlignment="1">
      <alignment vertical="top" wrapText="1"/>
    </xf>
    <xf numFmtId="0" fontId="2" fillId="0" borderId="1" xfId="0" applyFont="1" applyBorder="1" applyAlignment="1"/>
    <xf numFmtId="0" fontId="0" fillId="0" borderId="10" xfId="0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/>
    </xf>
    <xf numFmtId="14" fontId="0" fillId="5" borderId="12" xfId="0" applyNumberFormat="1" applyFont="1" applyFill="1" applyBorder="1" applyAlignment="1">
      <alignment horizontal="right" vertical="center"/>
    </xf>
    <xf numFmtId="14" fontId="4" fillId="5" borderId="1" xfId="0" applyNumberFormat="1" applyFont="1" applyFill="1" applyBorder="1" applyAlignment="1">
      <alignment horizontal="right"/>
    </xf>
    <xf numFmtId="14" fontId="2" fillId="10" borderId="1" xfId="0" applyNumberFormat="1" applyFont="1" applyFill="1" applyBorder="1"/>
    <xf numFmtId="4" fontId="2" fillId="10" borderId="1" xfId="0" applyNumberFormat="1" applyFont="1" applyFill="1" applyBorder="1" applyAlignment="1">
      <alignment horizontal="center"/>
    </xf>
    <xf numFmtId="4" fontId="3" fillId="9" borderId="9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4" fontId="2" fillId="9" borderId="9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4" fontId="1" fillId="9" borderId="9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2" xfId="0" applyBorder="1" applyAlignment="1">
      <alignment horizontal="right"/>
    </xf>
    <xf numFmtId="4" fontId="2" fillId="0" borderId="6" xfId="0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0" fillId="0" borderId="8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" fontId="2" fillId="2" borderId="6" xfId="0" applyNumberFormat="1" applyFont="1" applyFill="1" applyBorder="1" applyAlignment="1">
      <alignment horizontal="center" vertical="center"/>
    </xf>
    <xf numFmtId="4" fontId="2" fillId="2" borderId="7" xfId="0" applyNumberFormat="1" applyFont="1" applyFill="1" applyBorder="1" applyAlignment="1">
      <alignment horizontal="center" vertical="center"/>
    </xf>
    <xf numFmtId="4" fontId="0" fillId="0" borderId="8" xfId="0" applyNumberFormat="1" applyFon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4" fontId="3" fillId="0" borderId="7" xfId="0" applyNumberFormat="1" applyFont="1" applyBorder="1" applyAlignment="1">
      <alignment horizontal="center"/>
    </xf>
    <xf numFmtId="0" fontId="2" fillId="0" borderId="15" xfId="0" applyFont="1" applyBorder="1" applyAlignment="1"/>
    <xf numFmtId="4" fontId="1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" fontId="1" fillId="2" borderId="6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/>
    </xf>
    <xf numFmtId="4" fontId="3" fillId="0" borderId="8" xfId="0" applyNumberFormat="1" applyFont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2" fillId="0" borderId="1" xfId="0" applyFont="1" applyFill="1" applyBorder="1" applyAlignment="1"/>
    <xf numFmtId="0" fontId="0" fillId="0" borderId="1" xfId="0" applyBorder="1" applyAlignment="1"/>
    <xf numFmtId="0" fontId="2" fillId="0" borderId="3" xfId="0" applyFont="1" applyBorder="1" applyAlignment="1">
      <alignment wrapText="1"/>
    </xf>
    <xf numFmtId="0" fontId="0" fillId="0" borderId="3" xfId="0" applyBorder="1" applyAlignment="1"/>
    <xf numFmtId="0" fontId="2" fillId="4" borderId="1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4" fontId="1" fillId="3" borderId="6" xfId="0" applyNumberFormat="1" applyFont="1" applyFill="1" applyBorder="1" applyAlignment="1">
      <alignment horizontal="center" vertical="center"/>
    </xf>
    <xf numFmtId="4" fontId="1" fillId="3" borderId="7" xfId="0" applyNumberFormat="1" applyFont="1" applyFill="1" applyBorder="1" applyAlignment="1">
      <alignment horizontal="center" vertical="center"/>
    </xf>
    <xf numFmtId="4" fontId="3" fillId="0" borderId="7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9" borderId="10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vertical="top" wrapText="1"/>
    </xf>
    <xf numFmtId="0" fontId="0" fillId="0" borderId="3" xfId="0" applyBorder="1" applyAlignment="1">
      <alignment vertical="top"/>
    </xf>
    <xf numFmtId="0" fontId="2" fillId="0" borderId="13" xfId="0" applyFont="1" applyBorder="1" applyAlignment="1">
      <alignment vertical="top" wrapText="1"/>
    </xf>
    <xf numFmtId="0" fontId="0" fillId="0" borderId="13" xfId="0" applyBorder="1" applyAlignment="1">
      <alignment vertical="top"/>
    </xf>
    <xf numFmtId="0" fontId="1" fillId="6" borderId="10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/>
    </xf>
    <xf numFmtId="0" fontId="2" fillId="0" borderId="16" xfId="0" applyFont="1" applyBorder="1" applyAlignment="1">
      <alignment vertical="top" wrapText="1"/>
    </xf>
    <xf numFmtId="0" fontId="2" fillId="0" borderId="17" xfId="0" applyFont="1" applyBorder="1" applyAlignment="1">
      <alignment vertical="top" wrapText="1"/>
    </xf>
    <xf numFmtId="0" fontId="1" fillId="6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11"/>
  <sheetViews>
    <sheetView topLeftCell="G1" zoomScale="70" zoomScaleNormal="70" workbookViewId="0">
      <selection activeCell="U12" sqref="U12"/>
    </sheetView>
  </sheetViews>
  <sheetFormatPr defaultRowHeight="15"/>
  <cols>
    <col min="1" max="1" width="11.28515625" style="2" customWidth="1"/>
    <col min="2" max="2" width="12.140625" style="2" customWidth="1"/>
    <col min="3" max="3" width="42" style="2" customWidth="1"/>
    <col min="4" max="4" width="13.42578125" style="2" customWidth="1"/>
    <col min="5" max="5" width="14.28515625" style="2" customWidth="1"/>
    <col min="6" max="6" width="14.85546875" style="24" customWidth="1"/>
    <col min="7" max="7" width="13.5703125" style="24" customWidth="1"/>
    <col min="8" max="8" width="11.28515625" style="24" customWidth="1"/>
    <col min="9" max="9" width="11.85546875" style="24" customWidth="1"/>
    <col min="10" max="10" width="14.7109375" style="24" customWidth="1"/>
    <col min="11" max="11" width="10" style="24" customWidth="1"/>
    <col min="12" max="12" width="10.28515625" style="24" customWidth="1"/>
    <col min="13" max="13" width="11.28515625" style="24" customWidth="1"/>
    <col min="14" max="14" width="12.28515625" style="24" customWidth="1"/>
    <col min="15" max="15" width="9.85546875" style="24" customWidth="1"/>
    <col min="16" max="16" width="11" style="24" customWidth="1"/>
    <col min="17" max="17" width="12" style="24" customWidth="1"/>
    <col min="18" max="18" width="12.85546875" style="75" customWidth="1"/>
    <col min="19" max="19" width="12.140625" style="3" customWidth="1"/>
    <col min="20" max="20" width="12.140625" style="2" customWidth="1"/>
    <col min="21" max="21" width="15.140625" style="18" customWidth="1"/>
    <col min="22" max="22" width="11.5703125" bestFit="1" customWidth="1"/>
  </cols>
  <sheetData>
    <row r="1" spans="1:22">
      <c r="A1" s="139" t="s">
        <v>42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</row>
    <row r="2" spans="1:22" ht="10.5" customHeight="1">
      <c r="U2" s="18" t="s">
        <v>13</v>
      </c>
    </row>
    <row r="3" spans="1:22" ht="36.75" customHeight="1">
      <c r="S3" s="140" t="s">
        <v>12</v>
      </c>
      <c r="T3" s="141"/>
      <c r="U3" s="42">
        <v>4648.1400000000003</v>
      </c>
      <c r="V3" s="1"/>
    </row>
    <row r="4" spans="1:22">
      <c r="U4" s="43"/>
    </row>
    <row r="5" spans="1:22" ht="30" customHeight="1">
      <c r="S5" s="142" t="s">
        <v>36</v>
      </c>
      <c r="T5" s="143"/>
      <c r="U5" s="44"/>
      <c r="V5" s="30" t="s">
        <v>29</v>
      </c>
    </row>
    <row r="6" spans="1:22">
      <c r="S6" s="126" t="s">
        <v>37</v>
      </c>
      <c r="T6" s="126"/>
      <c r="U6" s="45">
        <v>2220</v>
      </c>
      <c r="V6" s="31">
        <v>43580</v>
      </c>
    </row>
    <row r="7" spans="1:22">
      <c r="S7" s="126" t="s">
        <v>38</v>
      </c>
      <c r="T7" s="126"/>
      <c r="U7" s="45">
        <v>900</v>
      </c>
      <c r="V7" s="31">
        <v>43580</v>
      </c>
    </row>
    <row r="8" spans="1:22">
      <c r="S8" s="126" t="s">
        <v>39</v>
      </c>
      <c r="T8" s="127"/>
      <c r="U8" s="45">
        <v>191.22</v>
      </c>
      <c r="V8" s="31">
        <v>43565</v>
      </c>
    </row>
    <row r="9" spans="1:22">
      <c r="S9" s="126" t="s">
        <v>40</v>
      </c>
      <c r="T9" s="127"/>
      <c r="U9" s="45">
        <v>216</v>
      </c>
      <c r="V9" s="31">
        <v>43580</v>
      </c>
    </row>
    <row r="10" spans="1:22">
      <c r="D10" s="5"/>
      <c r="E10" s="5"/>
      <c r="S10" s="29"/>
      <c r="T10" s="29"/>
      <c r="U10" s="44">
        <f>SUM(U6:U9)</f>
        <v>3527.22</v>
      </c>
    </row>
    <row r="11" spans="1:22" ht="10.5" customHeight="1">
      <c r="D11" s="5"/>
      <c r="E11" s="5"/>
      <c r="U11" s="43"/>
    </row>
    <row r="12" spans="1:22" ht="25.5" customHeight="1">
      <c r="D12" s="5"/>
      <c r="E12" s="5"/>
      <c r="S12" s="128" t="s">
        <v>98</v>
      </c>
      <c r="T12" s="129"/>
      <c r="U12" s="41">
        <f>SUM(U3-U10)</f>
        <v>1120.9200000000005</v>
      </c>
    </row>
    <row r="13" spans="1:22">
      <c r="A13" s="2" t="s">
        <v>31</v>
      </c>
    </row>
    <row r="14" spans="1:22">
      <c r="A14" s="102" t="s">
        <v>0</v>
      </c>
      <c r="B14" s="123" t="s">
        <v>9</v>
      </c>
      <c r="C14" s="123" t="s">
        <v>10</v>
      </c>
      <c r="D14" s="123" t="s">
        <v>11</v>
      </c>
      <c r="E14" s="118" t="s">
        <v>20</v>
      </c>
      <c r="F14" s="121" t="s">
        <v>4</v>
      </c>
      <c r="G14" s="121"/>
      <c r="H14" s="122"/>
      <c r="I14" s="132" t="s">
        <v>5</v>
      </c>
      <c r="J14" s="133"/>
      <c r="K14" s="133"/>
      <c r="L14" s="133"/>
      <c r="M14" s="134"/>
      <c r="N14" s="134"/>
      <c r="O14" s="134"/>
      <c r="P14" s="134"/>
      <c r="Q14" s="122"/>
      <c r="R14" s="86" t="s">
        <v>44</v>
      </c>
      <c r="S14" s="6"/>
    </row>
    <row r="15" spans="1:22" ht="39" customHeight="1">
      <c r="A15" s="130"/>
      <c r="B15" s="124"/>
      <c r="C15" s="124"/>
      <c r="D15" s="124"/>
      <c r="E15" s="119"/>
      <c r="F15" s="25" t="s">
        <v>17</v>
      </c>
      <c r="G15" s="26" t="s">
        <v>18</v>
      </c>
      <c r="H15" s="26" t="s">
        <v>19</v>
      </c>
      <c r="I15" s="27" t="s">
        <v>21</v>
      </c>
      <c r="J15" s="27" t="s">
        <v>22</v>
      </c>
      <c r="K15" s="27" t="s">
        <v>23</v>
      </c>
      <c r="L15" s="32" t="s">
        <v>19</v>
      </c>
      <c r="M15" s="32" t="s">
        <v>24</v>
      </c>
      <c r="N15" s="27" t="s">
        <v>41</v>
      </c>
      <c r="O15" s="32" t="s">
        <v>25</v>
      </c>
      <c r="P15" s="27" t="s">
        <v>26</v>
      </c>
      <c r="Q15" s="32" t="s">
        <v>27</v>
      </c>
      <c r="R15" s="137"/>
      <c r="S15" s="6"/>
    </row>
    <row r="16" spans="1:22" ht="18" customHeight="1">
      <c r="A16" s="130"/>
      <c r="B16" s="56">
        <v>43573</v>
      </c>
      <c r="C16" s="77" t="s">
        <v>45</v>
      </c>
      <c r="D16" s="71" t="s">
        <v>46</v>
      </c>
      <c r="E16" s="70" t="s">
        <v>46</v>
      </c>
      <c r="F16" s="25"/>
      <c r="G16" s="26"/>
      <c r="H16" s="26">
        <v>521.95000000000005</v>
      </c>
      <c r="I16" s="27"/>
      <c r="J16" s="27"/>
      <c r="K16" s="27"/>
      <c r="L16" s="69"/>
      <c r="M16" s="69"/>
      <c r="N16" s="27"/>
      <c r="O16" s="69"/>
      <c r="P16" s="27"/>
      <c r="Q16" s="69"/>
      <c r="R16" s="74" t="s">
        <v>46</v>
      </c>
      <c r="S16" s="6"/>
    </row>
    <row r="17" spans="1:21">
      <c r="A17" s="130"/>
      <c r="B17" s="10">
        <v>43584</v>
      </c>
      <c r="C17" s="23" t="s">
        <v>43</v>
      </c>
      <c r="D17" s="17">
        <v>200905</v>
      </c>
      <c r="E17" s="68">
        <v>43599</v>
      </c>
      <c r="F17" s="34"/>
      <c r="G17" s="34"/>
      <c r="H17" s="34"/>
      <c r="I17" s="35"/>
      <c r="J17" s="35">
        <v>104</v>
      </c>
      <c r="K17" s="35"/>
      <c r="L17" s="35"/>
      <c r="M17" s="35"/>
      <c r="N17" s="35"/>
      <c r="O17" s="35"/>
      <c r="P17" s="35"/>
      <c r="Q17" s="35"/>
      <c r="R17" s="66">
        <v>0</v>
      </c>
      <c r="S17" s="6"/>
    </row>
    <row r="18" spans="1:21">
      <c r="A18" s="130"/>
      <c r="B18" s="10">
        <v>43585</v>
      </c>
      <c r="C18" s="23" t="s">
        <v>47</v>
      </c>
      <c r="D18" s="17" t="s">
        <v>46</v>
      </c>
      <c r="E18" s="17" t="s">
        <v>46</v>
      </c>
      <c r="F18" s="34">
        <v>4750</v>
      </c>
      <c r="G18" s="34"/>
      <c r="H18" s="34"/>
      <c r="I18" s="36"/>
      <c r="J18" s="36"/>
      <c r="K18" s="36"/>
      <c r="L18" s="36"/>
      <c r="M18" s="36"/>
      <c r="N18" s="36"/>
      <c r="O18" s="36"/>
      <c r="P18" s="36"/>
      <c r="Q18" s="36"/>
      <c r="R18" s="66" t="s">
        <v>46</v>
      </c>
      <c r="S18" s="9"/>
    </row>
    <row r="19" spans="1:21" ht="27.75" customHeight="1">
      <c r="A19" s="130"/>
      <c r="B19" s="10">
        <v>43604</v>
      </c>
      <c r="C19" s="78" t="s">
        <v>48</v>
      </c>
      <c r="D19" s="17" t="s">
        <v>46</v>
      </c>
      <c r="E19" s="17" t="s">
        <v>46</v>
      </c>
      <c r="F19" s="34"/>
      <c r="G19" s="34"/>
      <c r="H19" s="34"/>
      <c r="I19" s="36"/>
      <c r="J19" s="36"/>
      <c r="K19" s="36"/>
      <c r="L19" s="36">
        <v>1500</v>
      </c>
      <c r="M19" s="36"/>
      <c r="N19" s="36"/>
      <c r="O19" s="36"/>
      <c r="P19" s="36"/>
      <c r="Q19" s="36"/>
      <c r="R19" s="66" t="s">
        <v>46</v>
      </c>
      <c r="S19" s="9"/>
    </row>
    <row r="20" spans="1:21">
      <c r="A20" s="130"/>
      <c r="B20" s="73">
        <v>43606</v>
      </c>
      <c r="C20" s="77" t="s">
        <v>45</v>
      </c>
      <c r="D20" s="8" t="s">
        <v>46</v>
      </c>
      <c r="E20" s="15" t="s">
        <v>46</v>
      </c>
      <c r="F20" s="34"/>
      <c r="G20" s="34"/>
      <c r="H20" s="34">
        <v>521.95000000000005</v>
      </c>
      <c r="I20" s="36"/>
      <c r="J20" s="36"/>
      <c r="K20" s="36"/>
      <c r="L20" s="36"/>
      <c r="M20" s="36"/>
      <c r="N20" s="36"/>
      <c r="O20" s="36"/>
      <c r="P20" s="36"/>
      <c r="Q20" s="36"/>
      <c r="R20" s="66" t="s">
        <v>46</v>
      </c>
      <c r="S20" s="9"/>
    </row>
    <row r="21" spans="1:21" ht="26.25" customHeight="1">
      <c r="A21" s="130"/>
      <c r="B21" s="10">
        <v>43619</v>
      </c>
      <c r="C21" s="78" t="s">
        <v>52</v>
      </c>
      <c r="D21" s="17">
        <v>200906</v>
      </c>
      <c r="E21" s="49">
        <v>43634</v>
      </c>
      <c r="F21" s="34"/>
      <c r="G21" s="34"/>
      <c r="H21" s="34"/>
      <c r="I21" s="36"/>
      <c r="J21" s="36"/>
      <c r="K21" s="36"/>
      <c r="L21" s="36">
        <v>130</v>
      </c>
      <c r="M21" s="36"/>
      <c r="N21" s="36"/>
      <c r="O21" s="36"/>
      <c r="P21" s="36"/>
      <c r="Q21" s="36"/>
      <c r="R21" s="66">
        <v>0</v>
      </c>
      <c r="S21" s="9"/>
    </row>
    <row r="22" spans="1:21">
      <c r="A22" s="130"/>
      <c r="B22" s="10">
        <v>43619</v>
      </c>
      <c r="C22" s="23" t="s">
        <v>51</v>
      </c>
      <c r="D22" s="8">
        <v>200907</v>
      </c>
      <c r="E22" s="52">
        <v>43628</v>
      </c>
      <c r="F22" s="34"/>
      <c r="G22" s="34"/>
      <c r="H22" s="34"/>
      <c r="I22" s="36"/>
      <c r="J22" s="36"/>
      <c r="K22" s="36"/>
      <c r="L22" s="36">
        <v>1214.81</v>
      </c>
      <c r="M22" s="36"/>
      <c r="N22" s="36"/>
      <c r="O22" s="36"/>
      <c r="P22" s="36"/>
      <c r="Q22" s="36"/>
      <c r="R22" s="66">
        <v>0</v>
      </c>
      <c r="S22" s="9"/>
    </row>
    <row r="23" spans="1:21">
      <c r="A23" s="130"/>
      <c r="B23" s="10">
        <v>43636</v>
      </c>
      <c r="C23" s="23" t="s">
        <v>45</v>
      </c>
      <c r="D23" s="8" t="s">
        <v>46</v>
      </c>
      <c r="E23" s="15" t="s">
        <v>46</v>
      </c>
      <c r="F23" s="34"/>
      <c r="G23" s="34"/>
      <c r="H23" s="34">
        <v>521.95000000000005</v>
      </c>
      <c r="I23" s="36"/>
      <c r="J23" s="36"/>
      <c r="K23" s="36"/>
      <c r="L23" s="36"/>
      <c r="M23" s="36"/>
      <c r="N23" s="36"/>
      <c r="O23" s="36"/>
      <c r="P23" s="36"/>
      <c r="Q23" s="36"/>
      <c r="R23" s="66" t="s">
        <v>46</v>
      </c>
      <c r="S23" s="9"/>
    </row>
    <row r="24" spans="1:21">
      <c r="A24" s="130"/>
      <c r="B24" s="10">
        <v>43640</v>
      </c>
      <c r="C24" s="79" t="s">
        <v>54</v>
      </c>
      <c r="D24" s="17">
        <v>200908</v>
      </c>
      <c r="E24" s="49">
        <v>43649</v>
      </c>
      <c r="F24" s="34"/>
      <c r="G24" s="34"/>
      <c r="H24" s="34"/>
      <c r="I24" s="36"/>
      <c r="J24" s="36"/>
      <c r="K24" s="36"/>
      <c r="L24" s="36">
        <v>90.6</v>
      </c>
      <c r="M24" s="36"/>
      <c r="N24" s="36"/>
      <c r="O24" s="36"/>
      <c r="P24" s="36"/>
      <c r="Q24" s="36"/>
      <c r="R24" s="66">
        <v>15.1</v>
      </c>
      <c r="S24" s="9"/>
    </row>
    <row r="25" spans="1:21" ht="16.5" customHeight="1">
      <c r="A25" s="130"/>
      <c r="B25" s="10"/>
      <c r="C25" s="22"/>
      <c r="D25" s="51"/>
      <c r="E25" s="51"/>
      <c r="F25" s="34"/>
      <c r="G25" s="34"/>
      <c r="H25" s="34"/>
      <c r="I25" s="36"/>
      <c r="J25" s="36"/>
      <c r="K25" s="36"/>
      <c r="L25" s="36"/>
      <c r="M25" s="36"/>
      <c r="N25" s="36"/>
      <c r="O25" s="36"/>
      <c r="P25" s="36"/>
      <c r="Q25" s="36"/>
      <c r="R25" s="66"/>
      <c r="S25" s="9"/>
    </row>
    <row r="26" spans="1:21">
      <c r="A26" s="130"/>
      <c r="B26" s="10"/>
      <c r="C26" s="23"/>
      <c r="D26" s="51"/>
      <c r="E26" s="51"/>
      <c r="F26" s="34"/>
      <c r="G26" s="34"/>
      <c r="H26" s="34"/>
      <c r="I26" s="36"/>
      <c r="J26" s="36"/>
      <c r="K26" s="36"/>
      <c r="L26" s="36"/>
      <c r="M26" s="36"/>
      <c r="N26" s="36"/>
      <c r="O26" s="36"/>
      <c r="P26" s="36"/>
      <c r="Q26" s="36"/>
      <c r="R26" s="66"/>
      <c r="S26" s="9"/>
    </row>
    <row r="27" spans="1:21" ht="18" customHeight="1">
      <c r="A27" s="130"/>
      <c r="B27" s="10"/>
      <c r="C27" s="22"/>
      <c r="D27" s="51"/>
      <c r="E27" s="51"/>
      <c r="F27" s="34"/>
      <c r="G27" s="34"/>
      <c r="H27" s="34"/>
      <c r="I27" s="36"/>
      <c r="J27" s="36"/>
      <c r="K27" s="36"/>
      <c r="L27" s="36"/>
      <c r="M27" s="36"/>
      <c r="N27" s="36"/>
      <c r="O27" s="36"/>
      <c r="P27" s="36"/>
      <c r="Q27" s="36"/>
      <c r="R27" s="66"/>
      <c r="S27" s="9"/>
    </row>
    <row r="28" spans="1:21">
      <c r="A28" s="130"/>
      <c r="B28" s="7"/>
      <c r="C28" s="23"/>
      <c r="D28" s="8"/>
      <c r="E28" s="8"/>
      <c r="F28" s="34"/>
      <c r="G28" s="34"/>
      <c r="H28" s="34"/>
      <c r="I28" s="36"/>
      <c r="J28" s="36"/>
      <c r="K28" s="36"/>
      <c r="L28" s="36"/>
      <c r="M28" s="36"/>
      <c r="N28" s="36"/>
      <c r="O28" s="36"/>
      <c r="P28" s="36"/>
      <c r="Q28" s="36"/>
      <c r="R28" s="66"/>
      <c r="S28" s="9"/>
    </row>
    <row r="29" spans="1:21">
      <c r="A29" s="131"/>
      <c r="B29" s="7"/>
      <c r="C29" s="23"/>
      <c r="D29" s="8"/>
      <c r="E29" s="8"/>
      <c r="F29" s="34"/>
      <c r="G29" s="34"/>
      <c r="H29" s="34"/>
      <c r="I29" s="36"/>
      <c r="J29" s="36"/>
      <c r="K29" s="36"/>
      <c r="L29" s="36"/>
      <c r="M29" s="36"/>
      <c r="N29" s="36"/>
      <c r="O29" s="36"/>
      <c r="P29" s="36"/>
      <c r="Q29" s="36"/>
      <c r="R29" s="66"/>
      <c r="S29" s="9"/>
    </row>
    <row r="30" spans="1:21">
      <c r="A30" s="93" t="s">
        <v>7</v>
      </c>
      <c r="B30" s="93"/>
      <c r="C30" s="93"/>
      <c r="D30" s="93"/>
      <c r="E30" s="94"/>
      <c r="F30" s="37">
        <f>SUM(F17:F29)</f>
        <v>4750</v>
      </c>
      <c r="G30" s="37">
        <f>SUM(G17:G29)</f>
        <v>0</v>
      </c>
      <c r="H30" s="37">
        <f>SUM(H16:H29)</f>
        <v>1565.8500000000001</v>
      </c>
      <c r="I30" s="38">
        <f t="shared" ref="I30:Q30" si="0">SUM(,I28,I27,I25,I17:I29)</f>
        <v>0</v>
      </c>
      <c r="J30" s="38">
        <f t="shared" si="0"/>
        <v>104</v>
      </c>
      <c r="K30" s="38">
        <f t="shared" si="0"/>
        <v>0</v>
      </c>
      <c r="L30" s="38">
        <f t="shared" si="0"/>
        <v>2935.41</v>
      </c>
      <c r="M30" s="38">
        <f t="shared" si="0"/>
        <v>0</v>
      </c>
      <c r="N30" s="38">
        <f t="shared" si="0"/>
        <v>0</v>
      </c>
      <c r="O30" s="38">
        <f t="shared" si="0"/>
        <v>0</v>
      </c>
      <c r="P30" s="38">
        <f t="shared" si="0"/>
        <v>0</v>
      </c>
      <c r="Q30" s="38">
        <f t="shared" si="0"/>
        <v>0</v>
      </c>
      <c r="R30" s="90">
        <f>SUM(R17:R29)</f>
        <v>15.1</v>
      </c>
      <c r="S30" s="9"/>
    </row>
    <row r="31" spans="1:21">
      <c r="A31" s="95" t="s">
        <v>8</v>
      </c>
      <c r="B31" s="95"/>
      <c r="C31" s="95"/>
      <c r="D31" s="96"/>
      <c r="E31" s="97"/>
      <c r="F31" s="135">
        <f>SUM(F30,G30,H30)</f>
        <v>6315.85</v>
      </c>
      <c r="G31" s="135"/>
      <c r="H31" s="136"/>
      <c r="I31" s="111">
        <f>SUM(I30:Q30)</f>
        <v>3039.41</v>
      </c>
      <c r="J31" s="112"/>
      <c r="K31" s="112"/>
      <c r="L31" s="112"/>
      <c r="M31" s="114"/>
      <c r="N31" s="114"/>
      <c r="O31" s="114"/>
      <c r="P31" s="114"/>
      <c r="Q31" s="113"/>
      <c r="R31" s="138"/>
      <c r="S31" s="6"/>
    </row>
    <row r="32" spans="1:21" ht="39">
      <c r="T32" s="33" t="s">
        <v>14</v>
      </c>
      <c r="U32" s="41">
        <f>SUM(U12+F31-I31)</f>
        <v>4397.3600000000006</v>
      </c>
    </row>
    <row r="33" spans="1:21">
      <c r="T33" s="47"/>
      <c r="U33" s="44"/>
    </row>
    <row r="34" spans="1:21">
      <c r="A34" s="115" t="s">
        <v>30</v>
      </c>
      <c r="B34" s="115"/>
      <c r="C34" s="115"/>
    </row>
    <row r="35" spans="1:21">
      <c r="A35" s="102" t="s">
        <v>1</v>
      </c>
      <c r="B35" s="123" t="s">
        <v>9</v>
      </c>
      <c r="C35" s="123" t="s">
        <v>10</v>
      </c>
      <c r="D35" s="123" t="s">
        <v>11</v>
      </c>
      <c r="E35" s="118" t="s">
        <v>20</v>
      </c>
      <c r="F35" s="120" t="s">
        <v>4</v>
      </c>
      <c r="G35" s="121"/>
      <c r="H35" s="122"/>
      <c r="I35" s="116" t="s">
        <v>6</v>
      </c>
      <c r="J35" s="116"/>
      <c r="K35" s="116"/>
      <c r="L35" s="116"/>
      <c r="M35" s="117"/>
      <c r="N35" s="117"/>
      <c r="O35" s="117"/>
      <c r="P35" s="117"/>
      <c r="Q35" s="117"/>
      <c r="R35" s="86" t="s">
        <v>44</v>
      </c>
      <c r="S35" s="6"/>
    </row>
    <row r="36" spans="1:21" ht="38.25">
      <c r="A36" s="102"/>
      <c r="B36" s="124"/>
      <c r="C36" s="124"/>
      <c r="D36" s="125"/>
      <c r="E36" s="119"/>
      <c r="F36" s="25" t="s">
        <v>17</v>
      </c>
      <c r="G36" s="26" t="s">
        <v>18</v>
      </c>
      <c r="H36" s="26" t="s">
        <v>19</v>
      </c>
      <c r="I36" s="27" t="s">
        <v>21</v>
      </c>
      <c r="J36" s="27" t="s">
        <v>22</v>
      </c>
      <c r="K36" s="27" t="s">
        <v>23</v>
      </c>
      <c r="L36" s="32" t="s">
        <v>19</v>
      </c>
      <c r="M36" s="32" t="s">
        <v>24</v>
      </c>
      <c r="N36" s="27" t="s">
        <v>41</v>
      </c>
      <c r="O36" s="32" t="s">
        <v>25</v>
      </c>
      <c r="P36" s="27" t="s">
        <v>26</v>
      </c>
      <c r="Q36" s="32" t="s">
        <v>27</v>
      </c>
      <c r="R36" s="87"/>
      <c r="S36" s="6"/>
    </row>
    <row r="37" spans="1:21">
      <c r="A37" s="102"/>
      <c r="B37" s="10">
        <v>43664</v>
      </c>
      <c r="C37" s="60" t="s">
        <v>45</v>
      </c>
      <c r="D37" s="8" t="s">
        <v>46</v>
      </c>
      <c r="E37" s="15" t="s">
        <v>46</v>
      </c>
      <c r="F37" s="34"/>
      <c r="G37" s="34"/>
      <c r="H37" s="34">
        <v>521.95000000000005</v>
      </c>
      <c r="I37" s="36"/>
      <c r="J37" s="36"/>
      <c r="K37" s="36"/>
      <c r="L37" s="36"/>
      <c r="M37" s="36"/>
      <c r="N37" s="36"/>
      <c r="O37" s="36"/>
      <c r="P37" s="36"/>
      <c r="Q37" s="36"/>
      <c r="R37" s="66" t="s">
        <v>46</v>
      </c>
      <c r="S37" s="9"/>
    </row>
    <row r="38" spans="1:21" ht="25.5">
      <c r="A38" s="102"/>
      <c r="B38" s="10">
        <v>43675</v>
      </c>
      <c r="C38" s="22" t="s">
        <v>58</v>
      </c>
      <c r="D38" s="8">
        <v>200909</v>
      </c>
      <c r="E38" s="55">
        <v>43685</v>
      </c>
      <c r="F38" s="34"/>
      <c r="G38" s="34"/>
      <c r="H38" s="34"/>
      <c r="I38" s="36"/>
      <c r="J38" s="36"/>
      <c r="K38" s="36"/>
      <c r="L38" s="36"/>
      <c r="M38" s="36"/>
      <c r="N38" s="36"/>
      <c r="O38" s="36"/>
      <c r="P38" s="36"/>
      <c r="Q38" s="36">
        <v>202.6</v>
      </c>
      <c r="R38" s="66" t="s">
        <v>46</v>
      </c>
      <c r="S38" s="9"/>
    </row>
    <row r="39" spans="1:21">
      <c r="A39" s="102"/>
      <c r="B39" s="10">
        <v>43675</v>
      </c>
      <c r="C39" s="23" t="s">
        <v>55</v>
      </c>
      <c r="D39" s="8">
        <v>200910</v>
      </c>
      <c r="E39" s="55">
        <v>43682</v>
      </c>
      <c r="F39" s="34"/>
      <c r="G39" s="34"/>
      <c r="H39" s="34"/>
      <c r="I39" s="36"/>
      <c r="J39" s="36"/>
      <c r="K39" s="36">
        <v>33.5</v>
      </c>
      <c r="L39" s="36"/>
      <c r="M39" s="36"/>
      <c r="N39" s="36"/>
      <c r="O39" s="36"/>
      <c r="P39" s="36"/>
      <c r="Q39" s="36"/>
      <c r="R39" s="66" t="s">
        <v>46</v>
      </c>
      <c r="S39" s="9"/>
    </row>
    <row r="40" spans="1:21" ht="25.5">
      <c r="A40" s="102"/>
      <c r="B40" s="10">
        <v>43675</v>
      </c>
      <c r="C40" s="22" t="s">
        <v>56</v>
      </c>
      <c r="D40" s="8">
        <v>200911</v>
      </c>
      <c r="E40" s="55">
        <v>43684</v>
      </c>
      <c r="F40" s="34"/>
      <c r="G40" s="34"/>
      <c r="H40" s="34"/>
      <c r="I40" s="36"/>
      <c r="J40" s="36"/>
      <c r="K40" s="36"/>
      <c r="L40" s="36">
        <v>603</v>
      </c>
      <c r="M40" s="36"/>
      <c r="N40" s="36"/>
      <c r="O40" s="36"/>
      <c r="P40" s="36"/>
      <c r="Q40" s="36"/>
      <c r="R40" s="66">
        <v>100</v>
      </c>
      <c r="S40" s="9"/>
    </row>
    <row r="41" spans="1:21">
      <c r="A41" s="102"/>
      <c r="B41" s="10">
        <v>43675</v>
      </c>
      <c r="C41" s="22" t="s">
        <v>57</v>
      </c>
      <c r="D41" s="17">
        <v>200912</v>
      </c>
      <c r="E41" s="59">
        <v>43705</v>
      </c>
      <c r="F41" s="34"/>
      <c r="G41" s="34"/>
      <c r="H41" s="34"/>
      <c r="I41" s="36"/>
      <c r="J41" s="36"/>
      <c r="K41" s="36">
        <v>70</v>
      </c>
      <c r="L41" s="36"/>
      <c r="M41" s="36"/>
      <c r="N41" s="36"/>
      <c r="O41" s="36"/>
      <c r="P41" s="36"/>
      <c r="Q41" s="36"/>
      <c r="R41" s="66"/>
      <c r="S41" s="9"/>
    </row>
    <row r="42" spans="1:21">
      <c r="A42" s="102"/>
      <c r="B42" s="10">
        <v>43675</v>
      </c>
      <c r="C42" s="23" t="s">
        <v>59</v>
      </c>
      <c r="D42" s="17">
        <v>200913</v>
      </c>
      <c r="E42" s="59">
        <v>43682</v>
      </c>
      <c r="F42" s="34"/>
      <c r="G42" s="34"/>
      <c r="H42" s="34"/>
      <c r="I42" s="36">
        <v>810.26</v>
      </c>
      <c r="J42" s="36">
        <v>124.54</v>
      </c>
      <c r="K42" s="36"/>
      <c r="L42" s="36"/>
      <c r="M42" s="36"/>
      <c r="N42" s="36"/>
      <c r="O42" s="36"/>
      <c r="P42" s="36"/>
      <c r="Q42" s="36"/>
      <c r="R42" s="66">
        <v>0.83</v>
      </c>
      <c r="S42" s="9"/>
    </row>
    <row r="43" spans="1:21">
      <c r="A43" s="102"/>
      <c r="B43" s="10">
        <v>43699</v>
      </c>
      <c r="C43" s="23" t="s">
        <v>45</v>
      </c>
      <c r="D43" s="17" t="s">
        <v>53</v>
      </c>
      <c r="E43" s="68" t="s">
        <v>46</v>
      </c>
      <c r="F43" s="39"/>
      <c r="G43" s="39"/>
      <c r="H43" s="39">
        <v>521.95000000000005</v>
      </c>
      <c r="I43" s="36"/>
      <c r="J43" s="36"/>
      <c r="K43" s="36"/>
      <c r="L43" s="36"/>
      <c r="M43" s="36"/>
      <c r="N43" s="36"/>
      <c r="O43" s="36"/>
      <c r="P43" s="36"/>
      <c r="Q43" s="36"/>
      <c r="R43" s="66"/>
      <c r="S43" s="9"/>
    </row>
    <row r="44" spans="1:21">
      <c r="A44" s="102"/>
      <c r="B44" s="10">
        <v>43699</v>
      </c>
      <c r="C44" s="11" t="s">
        <v>60</v>
      </c>
      <c r="D44" s="17" t="s">
        <v>46</v>
      </c>
      <c r="E44" s="49" t="s">
        <v>46</v>
      </c>
      <c r="F44" s="39"/>
      <c r="G44" s="39"/>
      <c r="H44" s="39">
        <v>1171.52</v>
      </c>
      <c r="I44" s="36"/>
      <c r="J44" s="36"/>
      <c r="K44" s="36"/>
      <c r="L44" s="36"/>
      <c r="M44" s="36"/>
      <c r="N44" s="36"/>
      <c r="O44" s="36"/>
      <c r="P44" s="36"/>
      <c r="Q44" s="36"/>
      <c r="R44" s="66"/>
      <c r="S44" s="9"/>
    </row>
    <row r="45" spans="1:21">
      <c r="A45" s="102"/>
      <c r="B45" s="10">
        <v>43711</v>
      </c>
      <c r="C45" s="11" t="s">
        <v>47</v>
      </c>
      <c r="D45" s="17" t="s">
        <v>46</v>
      </c>
      <c r="E45" s="50" t="s">
        <v>46</v>
      </c>
      <c r="F45" s="39">
        <v>4750</v>
      </c>
      <c r="G45" s="39"/>
      <c r="H45" s="39"/>
      <c r="I45" s="36"/>
      <c r="J45" s="36"/>
      <c r="K45" s="36"/>
      <c r="L45" s="36"/>
      <c r="M45" s="36"/>
      <c r="N45" s="36"/>
      <c r="O45" s="36"/>
      <c r="P45" s="36"/>
      <c r="Q45" s="36"/>
      <c r="R45" s="66"/>
      <c r="S45" s="9"/>
    </row>
    <row r="46" spans="1:21">
      <c r="A46" s="102"/>
      <c r="B46" s="10">
        <v>43727</v>
      </c>
      <c r="C46" s="11" t="s">
        <v>45</v>
      </c>
      <c r="D46" s="50" t="s">
        <v>46</v>
      </c>
      <c r="E46" s="49" t="s">
        <v>46</v>
      </c>
      <c r="F46" s="39"/>
      <c r="G46" s="39"/>
      <c r="H46" s="39">
        <v>521.95000000000005</v>
      </c>
      <c r="I46" s="36"/>
      <c r="J46" s="36"/>
      <c r="K46" s="36"/>
      <c r="L46" s="36"/>
      <c r="M46" s="36"/>
      <c r="N46" s="36"/>
      <c r="O46" s="36"/>
      <c r="P46" s="36"/>
      <c r="Q46" s="36"/>
      <c r="R46" s="66"/>
      <c r="S46" s="9"/>
    </row>
    <row r="47" spans="1:21" ht="27" customHeight="1">
      <c r="A47" s="102"/>
      <c r="B47" s="10">
        <v>43738</v>
      </c>
      <c r="C47" s="12" t="s">
        <v>61</v>
      </c>
      <c r="D47" s="50">
        <v>200914</v>
      </c>
      <c r="E47" s="49">
        <v>43784</v>
      </c>
      <c r="F47" s="39"/>
      <c r="G47" s="39"/>
      <c r="H47" s="39"/>
      <c r="I47" s="36"/>
      <c r="J47" s="36"/>
      <c r="K47" s="36"/>
      <c r="L47" s="36">
        <v>50</v>
      </c>
      <c r="M47" s="36"/>
      <c r="N47" s="36"/>
      <c r="O47" s="36"/>
      <c r="P47" s="36"/>
      <c r="Q47" s="36"/>
      <c r="R47" s="66"/>
      <c r="S47" s="9"/>
    </row>
    <row r="48" spans="1:21">
      <c r="A48" s="102"/>
      <c r="B48" s="10">
        <v>43738</v>
      </c>
      <c r="C48" s="11" t="s">
        <v>62</v>
      </c>
      <c r="D48" s="17">
        <v>200915</v>
      </c>
      <c r="E48" s="49">
        <v>43762</v>
      </c>
      <c r="F48" s="39"/>
      <c r="G48" s="39"/>
      <c r="H48" s="39"/>
      <c r="I48" s="36"/>
      <c r="J48" s="36"/>
      <c r="K48" s="36"/>
      <c r="L48" s="36">
        <v>1</v>
      </c>
      <c r="M48" s="36"/>
      <c r="N48" s="36"/>
      <c r="O48" s="36"/>
      <c r="P48" s="36"/>
      <c r="Q48" s="36"/>
      <c r="R48" s="66"/>
      <c r="S48" s="9"/>
    </row>
    <row r="49" spans="1:21">
      <c r="A49" s="102"/>
      <c r="B49" s="10">
        <v>43738</v>
      </c>
      <c r="C49" s="11" t="s">
        <v>63</v>
      </c>
      <c r="D49" s="17">
        <v>200916</v>
      </c>
      <c r="E49" s="49">
        <v>43756</v>
      </c>
      <c r="F49" s="39"/>
      <c r="G49" s="39"/>
      <c r="H49" s="39"/>
      <c r="I49" s="36"/>
      <c r="J49" s="36"/>
      <c r="K49" s="36"/>
      <c r="L49" s="36"/>
      <c r="M49" s="36"/>
      <c r="N49" s="36">
        <v>25</v>
      </c>
      <c r="O49" s="36"/>
      <c r="P49" s="36"/>
      <c r="Q49" s="36"/>
      <c r="R49" s="66"/>
      <c r="S49" s="9"/>
    </row>
    <row r="50" spans="1:21">
      <c r="A50" s="102"/>
      <c r="B50" s="10">
        <v>43738</v>
      </c>
      <c r="C50" s="11" t="s">
        <v>64</v>
      </c>
      <c r="D50" s="17">
        <v>200917</v>
      </c>
      <c r="E50" s="49">
        <v>43741</v>
      </c>
      <c r="F50" s="39"/>
      <c r="G50" s="39"/>
      <c r="H50" s="39"/>
      <c r="I50" s="36"/>
      <c r="J50" s="36"/>
      <c r="K50" s="36">
        <v>123.94</v>
      </c>
      <c r="L50" s="36"/>
      <c r="M50" s="36"/>
      <c r="N50" s="36"/>
      <c r="O50" s="36"/>
      <c r="P50" s="36"/>
      <c r="Q50" s="36"/>
      <c r="R50" s="66">
        <v>3.95</v>
      </c>
      <c r="S50" s="9"/>
    </row>
    <row r="51" spans="1:21" ht="27.75" customHeight="1">
      <c r="A51" s="102"/>
      <c r="B51" s="10">
        <v>43738</v>
      </c>
      <c r="C51" s="12" t="s">
        <v>65</v>
      </c>
      <c r="D51" s="17">
        <v>200918</v>
      </c>
      <c r="E51" s="49">
        <v>43746</v>
      </c>
      <c r="F51" s="39"/>
      <c r="G51" s="39"/>
      <c r="H51" s="39"/>
      <c r="I51" s="36"/>
      <c r="J51" s="36"/>
      <c r="K51" s="36">
        <v>447.74</v>
      </c>
      <c r="L51" s="36"/>
      <c r="M51" s="36"/>
      <c r="N51" s="36"/>
      <c r="O51" s="36"/>
      <c r="P51" s="36"/>
      <c r="Q51" s="36"/>
      <c r="R51" s="66"/>
      <c r="S51" s="9"/>
    </row>
    <row r="52" spans="1:21">
      <c r="A52" s="93" t="s">
        <v>7</v>
      </c>
      <c r="B52" s="93"/>
      <c r="C52" s="93"/>
      <c r="D52" s="93"/>
      <c r="E52" s="94"/>
      <c r="F52" s="38">
        <f>SUM(F36:F51)</f>
        <v>4750</v>
      </c>
      <c r="G52" s="38">
        <f>SUM(G36:G51)</f>
        <v>0</v>
      </c>
      <c r="H52" s="38">
        <f>SUM(H36:H51)</f>
        <v>2737.37</v>
      </c>
      <c r="I52" s="38">
        <f t="shared" ref="I52:Q52" si="1">SUM(I37:I51)</f>
        <v>810.26</v>
      </c>
      <c r="J52" s="38">
        <f t="shared" si="1"/>
        <v>124.54</v>
      </c>
      <c r="K52" s="38">
        <f t="shared" si="1"/>
        <v>675.18000000000006</v>
      </c>
      <c r="L52" s="38">
        <f t="shared" si="1"/>
        <v>654</v>
      </c>
      <c r="M52" s="38">
        <f t="shared" si="1"/>
        <v>0</v>
      </c>
      <c r="N52" s="38">
        <f t="shared" si="1"/>
        <v>25</v>
      </c>
      <c r="O52" s="38">
        <f t="shared" si="1"/>
        <v>0</v>
      </c>
      <c r="P52" s="38">
        <f t="shared" si="1"/>
        <v>0</v>
      </c>
      <c r="Q52" s="38">
        <f t="shared" si="1"/>
        <v>202.6</v>
      </c>
      <c r="R52" s="90">
        <f>SUM(R37:R51)</f>
        <v>104.78</v>
      </c>
      <c r="S52" s="9"/>
    </row>
    <row r="53" spans="1:21">
      <c r="A53" s="95" t="s">
        <v>8</v>
      </c>
      <c r="B53" s="95"/>
      <c r="C53" s="95"/>
      <c r="D53" s="96"/>
      <c r="E53" s="97"/>
      <c r="F53" s="111">
        <f>SUM(F52,G52,H52)</f>
        <v>7487.37</v>
      </c>
      <c r="G53" s="112"/>
      <c r="H53" s="113"/>
      <c r="I53" s="111">
        <f>SUM(I52:Q52)</f>
        <v>2491.58</v>
      </c>
      <c r="J53" s="112"/>
      <c r="K53" s="112"/>
      <c r="L53" s="112"/>
      <c r="M53" s="114"/>
      <c r="N53" s="114"/>
      <c r="O53" s="114"/>
      <c r="P53" s="114"/>
      <c r="Q53" s="113"/>
      <c r="R53" s="89"/>
      <c r="S53" s="6"/>
    </row>
    <row r="54" spans="1:21" ht="48.75" customHeight="1">
      <c r="T54" s="33" t="s">
        <v>35</v>
      </c>
      <c r="U54" s="41">
        <f>SUM(U32+F53-I53)</f>
        <v>9393.15</v>
      </c>
    </row>
    <row r="56" spans="1:21">
      <c r="A56" s="115" t="s">
        <v>32</v>
      </c>
      <c r="B56" s="115"/>
      <c r="C56" s="115"/>
    </row>
    <row r="57" spans="1:21">
      <c r="A57" s="102"/>
      <c r="B57" s="103" t="s">
        <v>9</v>
      </c>
      <c r="C57" s="103" t="s">
        <v>10</v>
      </c>
      <c r="D57" s="103" t="s">
        <v>11</v>
      </c>
      <c r="E57" s="106" t="s">
        <v>20</v>
      </c>
      <c r="F57" s="108" t="s">
        <v>4</v>
      </c>
      <c r="G57" s="109"/>
      <c r="H57" s="110"/>
      <c r="I57" s="91" t="s">
        <v>6</v>
      </c>
      <c r="J57" s="91"/>
      <c r="K57" s="91"/>
      <c r="L57" s="91"/>
      <c r="M57" s="92"/>
      <c r="N57" s="92"/>
      <c r="O57" s="92"/>
      <c r="P57" s="92"/>
      <c r="Q57" s="92"/>
      <c r="R57" s="86" t="s">
        <v>44</v>
      </c>
      <c r="S57" s="6"/>
    </row>
    <row r="58" spans="1:21" ht="38.25">
      <c r="A58" s="102"/>
      <c r="B58" s="104"/>
      <c r="C58" s="104"/>
      <c r="D58" s="105"/>
      <c r="E58" s="107"/>
      <c r="F58" s="62" t="s">
        <v>17</v>
      </c>
      <c r="G58" s="57" t="s">
        <v>18</v>
      </c>
      <c r="H58" s="57" t="s">
        <v>19</v>
      </c>
      <c r="I58" s="63" t="s">
        <v>21</v>
      </c>
      <c r="J58" s="63" t="s">
        <v>22</v>
      </c>
      <c r="K58" s="63" t="s">
        <v>23</v>
      </c>
      <c r="L58" s="64" t="s">
        <v>19</v>
      </c>
      <c r="M58" s="64" t="s">
        <v>24</v>
      </c>
      <c r="N58" s="63" t="s">
        <v>41</v>
      </c>
      <c r="O58" s="64" t="s">
        <v>25</v>
      </c>
      <c r="P58" s="63" t="s">
        <v>26</v>
      </c>
      <c r="Q58" s="64" t="s">
        <v>27</v>
      </c>
      <c r="R58" s="87"/>
      <c r="S58" s="6"/>
    </row>
    <row r="59" spans="1:21" ht="30.75" customHeight="1">
      <c r="A59" s="102"/>
      <c r="B59" s="56">
        <v>43766</v>
      </c>
      <c r="C59" s="80" t="s">
        <v>67</v>
      </c>
      <c r="D59" s="81">
        <v>200919</v>
      </c>
      <c r="E59" s="82">
        <v>43770</v>
      </c>
      <c r="F59" s="25"/>
      <c r="G59" s="26"/>
      <c r="H59" s="57"/>
      <c r="I59" s="27"/>
      <c r="J59" s="27"/>
      <c r="K59" s="27"/>
      <c r="L59" s="54">
        <v>630</v>
      </c>
      <c r="M59" s="54"/>
      <c r="N59" s="27"/>
      <c r="O59" s="54"/>
      <c r="P59" s="27"/>
      <c r="Q59" s="54"/>
      <c r="R59" s="65"/>
      <c r="S59" s="6"/>
    </row>
    <row r="60" spans="1:21" ht="30.75" customHeight="1">
      <c r="A60" s="102"/>
      <c r="B60" s="10">
        <v>43766</v>
      </c>
      <c r="C60" s="22" t="s">
        <v>71</v>
      </c>
      <c r="D60" s="8">
        <v>200920</v>
      </c>
      <c r="E60" s="55">
        <v>43873</v>
      </c>
      <c r="F60" s="13"/>
      <c r="G60" s="13"/>
      <c r="H60" s="13"/>
      <c r="I60" s="16"/>
      <c r="J60" s="16"/>
      <c r="K60" s="16"/>
      <c r="L60" s="16"/>
      <c r="M60" s="16"/>
      <c r="N60" s="16">
        <v>100</v>
      </c>
      <c r="O60" s="16"/>
      <c r="P60" s="16"/>
      <c r="Q60" s="16"/>
      <c r="R60" s="66">
        <v>0</v>
      </c>
      <c r="S60" s="9"/>
    </row>
    <row r="61" spans="1:21">
      <c r="A61" s="102"/>
      <c r="B61" s="10">
        <v>43766</v>
      </c>
      <c r="C61" s="23" t="s">
        <v>68</v>
      </c>
      <c r="D61" s="8">
        <v>200921</v>
      </c>
      <c r="E61" s="52">
        <v>43774</v>
      </c>
      <c r="F61" s="13"/>
      <c r="G61" s="13"/>
      <c r="H61" s="13"/>
      <c r="I61" s="16"/>
      <c r="J61" s="16"/>
      <c r="K61" s="16"/>
      <c r="L61" s="16"/>
      <c r="M61" s="16"/>
      <c r="N61" s="16"/>
      <c r="O61" s="16"/>
      <c r="P61" s="16">
        <v>180</v>
      </c>
      <c r="Q61" s="16"/>
      <c r="R61" s="66">
        <v>30</v>
      </c>
      <c r="S61" s="9"/>
    </row>
    <row r="62" spans="1:21">
      <c r="A62" s="102"/>
      <c r="B62" s="10">
        <v>43766</v>
      </c>
      <c r="C62" s="23" t="s">
        <v>69</v>
      </c>
      <c r="D62" s="8">
        <v>200922</v>
      </c>
      <c r="E62" s="52">
        <v>43776</v>
      </c>
      <c r="F62" s="13"/>
      <c r="G62" s="13"/>
      <c r="H62" s="13"/>
      <c r="I62" s="16"/>
      <c r="J62" s="16"/>
      <c r="K62" s="16">
        <v>456.24</v>
      </c>
      <c r="L62" s="16"/>
      <c r="M62" s="16"/>
      <c r="N62" s="16"/>
      <c r="O62" s="16"/>
      <c r="P62" s="16"/>
      <c r="Q62" s="16"/>
      <c r="R62" s="66">
        <v>76.040000000000006</v>
      </c>
      <c r="S62" s="9"/>
    </row>
    <row r="63" spans="1:21">
      <c r="A63" s="102"/>
      <c r="B63" s="10">
        <v>43766</v>
      </c>
      <c r="C63" s="23" t="s">
        <v>70</v>
      </c>
      <c r="D63" s="51">
        <v>200923</v>
      </c>
      <c r="E63" s="52">
        <v>43775</v>
      </c>
      <c r="F63" s="13"/>
      <c r="G63" s="13"/>
      <c r="H63" s="13"/>
      <c r="I63" s="16"/>
      <c r="J63" s="16"/>
      <c r="K63" s="16"/>
      <c r="L63" s="16"/>
      <c r="M63" s="16"/>
      <c r="N63" s="16">
        <v>200</v>
      </c>
      <c r="O63" s="16"/>
      <c r="P63" s="16"/>
      <c r="Q63" s="16"/>
      <c r="R63" s="66">
        <v>0</v>
      </c>
      <c r="S63" s="9"/>
    </row>
    <row r="64" spans="1:21">
      <c r="A64" s="102"/>
      <c r="B64" s="10">
        <v>43794</v>
      </c>
      <c r="C64" s="23" t="s">
        <v>72</v>
      </c>
      <c r="D64" s="53">
        <v>200924</v>
      </c>
      <c r="E64" s="52">
        <v>43803</v>
      </c>
      <c r="F64" s="13"/>
      <c r="G64" s="13"/>
      <c r="H64" s="13"/>
      <c r="I64" s="16"/>
      <c r="J64" s="16"/>
      <c r="K64" s="16">
        <v>96</v>
      </c>
      <c r="L64" s="16"/>
      <c r="M64" s="16"/>
      <c r="N64" s="16"/>
      <c r="O64" s="16"/>
      <c r="P64" s="16"/>
      <c r="Q64" s="16"/>
      <c r="R64" s="66">
        <v>16</v>
      </c>
      <c r="S64" s="9"/>
    </row>
    <row r="65" spans="1:21" ht="28.5" customHeight="1">
      <c r="A65" s="102"/>
      <c r="B65" s="10">
        <v>43794</v>
      </c>
      <c r="C65" s="22" t="s">
        <v>78</v>
      </c>
      <c r="D65" s="53">
        <v>200925</v>
      </c>
      <c r="E65" s="83" t="s">
        <v>79</v>
      </c>
      <c r="F65" s="13"/>
      <c r="G65" s="13"/>
      <c r="H65" s="13"/>
      <c r="I65" s="16"/>
      <c r="J65" s="16"/>
      <c r="K65" s="16"/>
      <c r="L65" s="16"/>
      <c r="M65" s="16"/>
      <c r="N65" s="16"/>
      <c r="O65" s="16"/>
      <c r="P65" s="16"/>
      <c r="Q65" s="16"/>
      <c r="R65" s="66">
        <v>0</v>
      </c>
      <c r="S65" s="9"/>
    </row>
    <row r="66" spans="1:21">
      <c r="A66" s="102"/>
      <c r="B66" s="10">
        <v>43794</v>
      </c>
      <c r="C66" s="23" t="s">
        <v>73</v>
      </c>
      <c r="D66" s="53">
        <v>200926</v>
      </c>
      <c r="E66" s="52">
        <v>43805</v>
      </c>
      <c r="F66" s="13"/>
      <c r="G66" s="13"/>
      <c r="H66" s="13"/>
      <c r="I66" s="16"/>
      <c r="J66" s="16"/>
      <c r="K66" s="16"/>
      <c r="L66" s="16">
        <v>3180</v>
      </c>
      <c r="M66" s="16"/>
      <c r="N66" s="16"/>
      <c r="O66" s="16"/>
      <c r="P66" s="16"/>
      <c r="Q66" s="16"/>
      <c r="R66" s="66">
        <v>530</v>
      </c>
      <c r="S66" s="9"/>
    </row>
    <row r="67" spans="1:21">
      <c r="A67" s="102"/>
      <c r="B67" s="10">
        <v>43794</v>
      </c>
      <c r="C67" s="11" t="s">
        <v>74</v>
      </c>
      <c r="D67" s="17">
        <v>200927</v>
      </c>
      <c r="E67" s="49">
        <v>43804</v>
      </c>
      <c r="F67" s="13"/>
      <c r="G67" s="13"/>
      <c r="H67" s="13"/>
      <c r="I67" s="16"/>
      <c r="J67" s="16"/>
      <c r="K67" s="16"/>
      <c r="L67" s="16"/>
      <c r="M67" s="16"/>
      <c r="N67" s="16"/>
      <c r="O67" s="16"/>
      <c r="P67" s="16"/>
      <c r="Q67" s="16">
        <v>198.4</v>
      </c>
      <c r="R67" s="66">
        <v>0</v>
      </c>
      <c r="S67" s="9"/>
    </row>
    <row r="68" spans="1:21">
      <c r="A68" s="102"/>
      <c r="B68" s="10">
        <v>43794</v>
      </c>
      <c r="C68" s="11" t="s">
        <v>77</v>
      </c>
      <c r="D68" s="50">
        <v>200928</v>
      </c>
      <c r="E68" s="49">
        <v>43802</v>
      </c>
      <c r="F68" s="13"/>
      <c r="G68" s="13"/>
      <c r="H68" s="13"/>
      <c r="I68" s="16">
        <v>792.8</v>
      </c>
      <c r="J68" s="16">
        <v>109.42</v>
      </c>
      <c r="K68" s="16"/>
      <c r="L68" s="16"/>
      <c r="M68" s="16"/>
      <c r="N68" s="16"/>
      <c r="O68" s="16"/>
      <c r="P68" s="16"/>
      <c r="Q68" s="16"/>
      <c r="R68" s="66">
        <v>0</v>
      </c>
      <c r="S68" s="9"/>
    </row>
    <row r="69" spans="1:21">
      <c r="A69" s="102"/>
      <c r="B69" s="10">
        <v>43794</v>
      </c>
      <c r="C69" s="11" t="s">
        <v>75</v>
      </c>
      <c r="D69" s="17">
        <v>200929</v>
      </c>
      <c r="E69" s="49">
        <v>43811</v>
      </c>
      <c r="F69" s="13"/>
      <c r="G69" s="13"/>
      <c r="H69" s="13"/>
      <c r="I69" s="16"/>
      <c r="J69" s="16"/>
      <c r="K69" s="16"/>
      <c r="L69" s="16"/>
      <c r="M69" s="16"/>
      <c r="N69" s="16">
        <v>25</v>
      </c>
      <c r="O69" s="16"/>
      <c r="P69" s="16"/>
      <c r="Q69" s="16"/>
      <c r="R69" s="66">
        <v>0</v>
      </c>
      <c r="S69" s="9"/>
    </row>
    <row r="70" spans="1:21">
      <c r="A70" s="102"/>
      <c r="B70" s="10">
        <v>43794</v>
      </c>
      <c r="C70" s="11" t="s">
        <v>76</v>
      </c>
      <c r="D70" s="17">
        <v>200930</v>
      </c>
      <c r="E70" s="49">
        <v>43815</v>
      </c>
      <c r="F70" s="13"/>
      <c r="G70" s="13"/>
      <c r="H70" s="13"/>
      <c r="I70" s="16"/>
      <c r="J70" s="16"/>
      <c r="K70" s="16"/>
      <c r="L70" s="16"/>
      <c r="M70" s="16"/>
      <c r="N70" s="16">
        <v>25</v>
      </c>
      <c r="O70" s="16"/>
      <c r="P70" s="16"/>
      <c r="Q70" s="16"/>
      <c r="R70" s="66">
        <v>0</v>
      </c>
      <c r="S70" s="9"/>
    </row>
    <row r="71" spans="1:21">
      <c r="A71" s="102"/>
      <c r="B71" s="10"/>
      <c r="C71" s="11"/>
      <c r="D71" s="17"/>
      <c r="E71" s="59"/>
      <c r="F71" s="13"/>
      <c r="G71" s="13"/>
      <c r="H71" s="13"/>
      <c r="I71" s="16"/>
      <c r="J71" s="16"/>
      <c r="K71" s="16"/>
      <c r="L71" s="16"/>
      <c r="M71" s="16"/>
      <c r="N71" s="16"/>
      <c r="O71" s="16"/>
      <c r="P71" s="16"/>
      <c r="Q71" s="16"/>
      <c r="R71" s="66"/>
      <c r="S71" s="9"/>
    </row>
    <row r="72" spans="1:21">
      <c r="A72" s="102"/>
      <c r="B72" s="10"/>
      <c r="C72" s="11"/>
      <c r="D72" s="17"/>
      <c r="E72" s="49"/>
      <c r="F72" s="13"/>
      <c r="G72" s="13"/>
      <c r="H72" s="13"/>
      <c r="I72" s="16"/>
      <c r="J72" s="16"/>
      <c r="K72" s="16"/>
      <c r="L72" s="16"/>
      <c r="M72" s="16"/>
      <c r="N72" s="16"/>
      <c r="O72" s="16"/>
      <c r="P72" s="16"/>
      <c r="Q72" s="16"/>
      <c r="R72" s="66"/>
      <c r="S72" s="9"/>
    </row>
    <row r="73" spans="1:21">
      <c r="A73" s="102"/>
      <c r="B73" s="10"/>
      <c r="C73" s="11"/>
      <c r="D73" s="17"/>
      <c r="E73" s="49"/>
      <c r="F73" s="13"/>
      <c r="G73" s="13"/>
      <c r="H73" s="13"/>
      <c r="I73" s="16"/>
      <c r="J73" s="16"/>
      <c r="K73" s="16"/>
      <c r="L73" s="16"/>
      <c r="M73" s="16"/>
      <c r="N73" s="16"/>
      <c r="O73" s="16"/>
      <c r="P73" s="16"/>
      <c r="Q73" s="16"/>
      <c r="R73" s="66"/>
      <c r="S73" s="9"/>
    </row>
    <row r="74" spans="1:21">
      <c r="A74" s="102"/>
      <c r="B74" s="10"/>
      <c r="C74" s="11"/>
      <c r="D74" s="50"/>
      <c r="E74" s="49"/>
      <c r="F74" s="13"/>
      <c r="G74" s="13"/>
      <c r="H74" s="13"/>
      <c r="I74" s="16"/>
      <c r="J74" s="16"/>
      <c r="K74" s="16"/>
      <c r="L74" s="16"/>
      <c r="M74" s="16"/>
      <c r="N74" s="16"/>
      <c r="O74" s="16"/>
      <c r="P74" s="16"/>
      <c r="Q74" s="16"/>
      <c r="R74" s="66"/>
      <c r="S74" s="9"/>
    </row>
    <row r="75" spans="1:21">
      <c r="A75" s="102"/>
      <c r="B75" s="10"/>
      <c r="C75" s="11"/>
      <c r="D75" s="17"/>
      <c r="E75" s="49"/>
      <c r="F75" s="13"/>
      <c r="G75" s="13"/>
      <c r="H75" s="13"/>
      <c r="I75" s="16"/>
      <c r="J75" s="16"/>
      <c r="K75" s="16"/>
      <c r="L75" s="16"/>
      <c r="M75" s="16"/>
      <c r="N75" s="16"/>
      <c r="O75" s="16"/>
      <c r="P75" s="16"/>
      <c r="Q75" s="16"/>
      <c r="R75" s="66"/>
      <c r="S75" s="9"/>
    </row>
    <row r="76" spans="1:21">
      <c r="A76" s="102"/>
      <c r="B76" s="10"/>
      <c r="C76" s="23"/>
      <c r="D76" s="8"/>
      <c r="E76" s="15"/>
      <c r="F76" s="13"/>
      <c r="G76" s="13"/>
      <c r="H76" s="13"/>
      <c r="I76" s="58"/>
      <c r="J76" s="58"/>
      <c r="K76" s="16"/>
      <c r="L76" s="16"/>
      <c r="M76" s="16"/>
      <c r="N76" s="16"/>
      <c r="O76" s="16"/>
      <c r="P76" s="16"/>
      <c r="Q76" s="16"/>
      <c r="R76" s="66"/>
      <c r="S76" s="9"/>
    </row>
    <row r="77" spans="1:21">
      <c r="A77" s="102"/>
      <c r="B77" s="10"/>
      <c r="C77" s="23"/>
      <c r="D77" s="17"/>
      <c r="E77" s="8"/>
      <c r="F77" s="13"/>
      <c r="G77" s="13"/>
      <c r="H77" s="13"/>
      <c r="I77" s="58"/>
      <c r="J77" s="58"/>
      <c r="K77" s="16"/>
      <c r="L77" s="16"/>
      <c r="M77" s="16"/>
      <c r="N77" s="16"/>
      <c r="O77" s="16"/>
      <c r="P77" s="16"/>
      <c r="Q77" s="16"/>
      <c r="R77" s="66"/>
      <c r="S77" s="9"/>
    </row>
    <row r="78" spans="1:21">
      <c r="A78" s="93"/>
      <c r="B78" s="93"/>
      <c r="C78" s="93"/>
      <c r="D78" s="93"/>
      <c r="E78" s="94"/>
      <c r="F78" s="38"/>
      <c r="G78" s="38"/>
      <c r="H78" s="38"/>
      <c r="I78" s="38">
        <f>SUM(I59:I77)</f>
        <v>792.8</v>
      </c>
      <c r="J78" s="38">
        <f t="shared" ref="J78:Q78" si="2">SUM(J59:J77)</f>
        <v>109.42</v>
      </c>
      <c r="K78" s="38">
        <f t="shared" si="2"/>
        <v>552.24</v>
      </c>
      <c r="L78" s="38">
        <f t="shared" si="2"/>
        <v>3810</v>
      </c>
      <c r="M78" s="38">
        <f t="shared" si="2"/>
        <v>0</v>
      </c>
      <c r="N78" s="38">
        <f t="shared" si="2"/>
        <v>350</v>
      </c>
      <c r="O78" s="38">
        <f t="shared" si="2"/>
        <v>0</v>
      </c>
      <c r="P78" s="38">
        <f t="shared" si="2"/>
        <v>180</v>
      </c>
      <c r="Q78" s="38">
        <f t="shared" si="2"/>
        <v>198.4</v>
      </c>
      <c r="R78" s="90">
        <f>SUM(R59:R77)</f>
        <v>652.04</v>
      </c>
      <c r="S78" s="9"/>
    </row>
    <row r="79" spans="1:21">
      <c r="A79" s="95" t="s">
        <v>8</v>
      </c>
      <c r="B79" s="95"/>
      <c r="C79" s="95"/>
      <c r="D79" s="96"/>
      <c r="E79" s="97"/>
      <c r="F79" s="111">
        <f>SUM(F78,G78,H78)</f>
        <v>0</v>
      </c>
      <c r="G79" s="112"/>
      <c r="H79" s="113"/>
      <c r="I79" s="111">
        <f>SUM(I78:Q78)</f>
        <v>5992.86</v>
      </c>
      <c r="J79" s="112"/>
      <c r="K79" s="112"/>
      <c r="L79" s="112"/>
      <c r="M79" s="114"/>
      <c r="N79" s="114"/>
      <c r="O79" s="114"/>
      <c r="P79" s="114"/>
      <c r="Q79" s="113"/>
      <c r="R79" s="89"/>
      <c r="S79" s="6"/>
    </row>
    <row r="80" spans="1:21" ht="39">
      <c r="T80" s="33" t="s">
        <v>15</v>
      </c>
      <c r="U80" s="41">
        <f>SUM(U54+F79-I79)</f>
        <v>3400.29</v>
      </c>
    </row>
    <row r="82" spans="1:19">
      <c r="A82" s="115" t="s">
        <v>33</v>
      </c>
      <c r="B82" s="115"/>
      <c r="C82" s="115"/>
    </row>
    <row r="83" spans="1:19">
      <c r="A83" s="102"/>
      <c r="B83" s="103" t="s">
        <v>9</v>
      </c>
      <c r="C83" s="103" t="s">
        <v>10</v>
      </c>
      <c r="D83" s="103" t="s">
        <v>11</v>
      </c>
      <c r="E83" s="106" t="s">
        <v>20</v>
      </c>
      <c r="F83" s="108" t="s">
        <v>4</v>
      </c>
      <c r="G83" s="109"/>
      <c r="H83" s="110"/>
      <c r="I83" s="91" t="s">
        <v>6</v>
      </c>
      <c r="J83" s="91"/>
      <c r="K83" s="91"/>
      <c r="L83" s="91"/>
      <c r="M83" s="92"/>
      <c r="N83" s="92"/>
      <c r="O83" s="92"/>
      <c r="P83" s="92"/>
      <c r="Q83" s="92"/>
      <c r="R83" s="86" t="s">
        <v>44</v>
      </c>
      <c r="S83" s="6"/>
    </row>
    <row r="84" spans="1:19" ht="38.25">
      <c r="A84" s="102"/>
      <c r="B84" s="104"/>
      <c r="C84" s="104"/>
      <c r="D84" s="105"/>
      <c r="E84" s="107"/>
      <c r="F84" s="62" t="s">
        <v>17</v>
      </c>
      <c r="G84" s="57" t="s">
        <v>18</v>
      </c>
      <c r="H84" s="57" t="s">
        <v>19</v>
      </c>
      <c r="I84" s="63" t="s">
        <v>21</v>
      </c>
      <c r="J84" s="63" t="s">
        <v>22</v>
      </c>
      <c r="K84" s="63" t="s">
        <v>23</v>
      </c>
      <c r="L84" s="64" t="s">
        <v>19</v>
      </c>
      <c r="M84" s="64" t="s">
        <v>24</v>
      </c>
      <c r="N84" s="63" t="s">
        <v>41</v>
      </c>
      <c r="O84" s="64" t="s">
        <v>25</v>
      </c>
      <c r="P84" s="63" t="s">
        <v>26</v>
      </c>
      <c r="Q84" s="64" t="s">
        <v>27</v>
      </c>
      <c r="R84" s="87"/>
      <c r="S84" s="6"/>
    </row>
    <row r="85" spans="1:19">
      <c r="A85" s="102"/>
      <c r="B85" s="10">
        <v>43836</v>
      </c>
      <c r="C85" s="11" t="s">
        <v>80</v>
      </c>
      <c r="D85" s="8">
        <v>200931</v>
      </c>
      <c r="E85" s="52">
        <v>43854</v>
      </c>
      <c r="F85" s="13"/>
      <c r="G85" s="13"/>
      <c r="H85" s="13"/>
      <c r="I85" s="16"/>
      <c r="J85" s="16"/>
      <c r="K85" s="16"/>
      <c r="L85" s="16"/>
      <c r="M85" s="16"/>
      <c r="N85" s="16">
        <v>25</v>
      </c>
      <c r="O85" s="16"/>
      <c r="P85" s="16"/>
      <c r="Q85" s="16"/>
      <c r="R85" s="76"/>
      <c r="S85" s="9"/>
    </row>
    <row r="86" spans="1:19">
      <c r="A86" s="102"/>
      <c r="B86" s="10">
        <v>43836</v>
      </c>
      <c r="C86" s="11" t="s">
        <v>82</v>
      </c>
      <c r="D86" s="8">
        <v>200932</v>
      </c>
      <c r="E86" s="52">
        <v>43864</v>
      </c>
      <c r="F86" s="13"/>
      <c r="G86" s="13"/>
      <c r="H86" s="13"/>
      <c r="I86" s="16"/>
      <c r="J86" s="16"/>
      <c r="K86" s="16"/>
      <c r="L86" s="16"/>
      <c r="M86" s="16"/>
      <c r="N86" s="58">
        <v>25</v>
      </c>
      <c r="O86" s="16"/>
      <c r="P86" s="16"/>
      <c r="Q86" s="16"/>
      <c r="R86" s="76"/>
      <c r="S86" s="9"/>
    </row>
    <row r="87" spans="1:19" ht="12.75" customHeight="1">
      <c r="A87" s="102"/>
      <c r="B87" s="10">
        <v>43836</v>
      </c>
      <c r="C87" s="12" t="s">
        <v>81</v>
      </c>
      <c r="D87" s="8">
        <v>200933</v>
      </c>
      <c r="E87" s="55">
        <v>43846</v>
      </c>
      <c r="F87" s="13"/>
      <c r="G87" s="13"/>
      <c r="H87" s="13"/>
      <c r="I87" s="16"/>
      <c r="J87" s="16"/>
      <c r="K87" s="16">
        <v>34.020000000000003</v>
      </c>
      <c r="L87" s="16"/>
      <c r="M87" s="16"/>
      <c r="N87" s="16"/>
      <c r="O87" s="16"/>
      <c r="P87" s="16"/>
      <c r="Q87" s="16"/>
      <c r="R87" s="76">
        <v>0.11</v>
      </c>
      <c r="S87" s="9"/>
    </row>
    <row r="88" spans="1:19" ht="15" customHeight="1">
      <c r="A88" s="102"/>
      <c r="B88" s="10">
        <v>43852</v>
      </c>
      <c r="C88" s="12" t="s">
        <v>60</v>
      </c>
      <c r="D88" s="8" t="s">
        <v>46</v>
      </c>
      <c r="E88" s="55" t="s">
        <v>46</v>
      </c>
      <c r="F88" s="13"/>
      <c r="G88" s="13"/>
      <c r="H88" s="13">
        <v>771.92</v>
      </c>
      <c r="I88" s="16"/>
      <c r="J88" s="16"/>
      <c r="K88" s="16"/>
      <c r="L88" s="16"/>
      <c r="M88" s="16"/>
      <c r="N88" s="16"/>
      <c r="O88" s="16"/>
      <c r="P88" s="16"/>
      <c r="Q88" s="16"/>
      <c r="R88" s="76">
        <v>0</v>
      </c>
      <c r="S88" s="9"/>
    </row>
    <row r="89" spans="1:19">
      <c r="A89" s="102"/>
      <c r="B89" s="10">
        <v>43857</v>
      </c>
      <c r="C89" s="11" t="s">
        <v>83</v>
      </c>
      <c r="D89" s="8">
        <v>200934</v>
      </c>
      <c r="E89" s="55">
        <v>43994</v>
      </c>
      <c r="F89" s="13"/>
      <c r="G89" s="13"/>
      <c r="H89" s="13"/>
      <c r="I89" s="16"/>
      <c r="J89" s="16"/>
      <c r="K89" s="16"/>
      <c r="L89" s="16"/>
      <c r="M89" s="16"/>
      <c r="N89" s="16"/>
      <c r="O89" s="16"/>
      <c r="P89" s="58">
        <v>354.9</v>
      </c>
      <c r="Q89" s="16"/>
      <c r="R89" s="76">
        <v>0</v>
      </c>
      <c r="S89" s="9"/>
    </row>
    <row r="90" spans="1:19" ht="30" customHeight="1">
      <c r="A90" s="102"/>
      <c r="B90" s="10">
        <v>43857</v>
      </c>
      <c r="C90" s="12" t="s">
        <v>84</v>
      </c>
      <c r="D90" s="8">
        <v>200935</v>
      </c>
      <c r="E90" s="55">
        <v>43864</v>
      </c>
      <c r="F90" s="13"/>
      <c r="G90" s="13"/>
      <c r="H90" s="13"/>
      <c r="I90" s="16"/>
      <c r="J90" s="16"/>
      <c r="K90" s="16"/>
      <c r="L90" s="16"/>
      <c r="M90" s="16"/>
      <c r="N90" s="58">
        <v>25</v>
      </c>
      <c r="O90" s="16"/>
      <c r="P90" s="16"/>
      <c r="Q90" s="16"/>
      <c r="R90" s="76">
        <v>0</v>
      </c>
      <c r="S90" s="9"/>
    </row>
    <row r="91" spans="1:19">
      <c r="A91" s="102"/>
      <c r="B91" s="10">
        <v>43885</v>
      </c>
      <c r="C91" s="11" t="s">
        <v>85</v>
      </c>
      <c r="D91" s="8">
        <v>200936</v>
      </c>
      <c r="E91" s="52">
        <v>43894</v>
      </c>
      <c r="F91" s="13"/>
      <c r="G91" s="13"/>
      <c r="H91" s="13"/>
      <c r="I91" s="16"/>
      <c r="J91" s="16"/>
      <c r="K91" s="16"/>
      <c r="L91" s="16">
        <v>150</v>
      </c>
      <c r="M91" s="16"/>
      <c r="N91" s="16"/>
      <c r="O91" s="16"/>
      <c r="P91" s="16"/>
      <c r="Q91" s="16"/>
      <c r="R91" s="76">
        <v>0</v>
      </c>
      <c r="S91" s="9"/>
    </row>
    <row r="92" spans="1:19" ht="27" customHeight="1">
      <c r="A92" s="102"/>
      <c r="B92" s="10">
        <v>43885</v>
      </c>
      <c r="C92" s="12" t="s">
        <v>86</v>
      </c>
      <c r="D92" s="8">
        <v>200937</v>
      </c>
      <c r="E92" s="52">
        <v>43896</v>
      </c>
      <c r="F92" s="13"/>
      <c r="G92" s="13"/>
      <c r="H92" s="13"/>
      <c r="I92" s="16"/>
      <c r="J92" s="16"/>
      <c r="K92" s="16">
        <v>71.400000000000006</v>
      </c>
      <c r="L92" s="16"/>
      <c r="M92" s="16"/>
      <c r="N92" s="16"/>
      <c r="O92" s="16"/>
      <c r="P92" s="16"/>
      <c r="Q92" s="16"/>
      <c r="R92" s="76">
        <v>11.9</v>
      </c>
      <c r="S92" s="9"/>
    </row>
    <row r="93" spans="1:19">
      <c r="A93" s="102"/>
      <c r="B93" s="10">
        <v>43885</v>
      </c>
      <c r="C93" s="11" t="s">
        <v>87</v>
      </c>
      <c r="D93" s="8">
        <v>200938</v>
      </c>
      <c r="E93" s="52">
        <v>43892</v>
      </c>
      <c r="F93" s="13"/>
      <c r="G93" s="13"/>
      <c r="H93" s="13"/>
      <c r="I93" s="16"/>
      <c r="J93" s="16">
        <v>106</v>
      </c>
      <c r="K93" s="16"/>
      <c r="L93" s="16"/>
      <c r="M93" s="16"/>
      <c r="N93" s="16"/>
      <c r="O93" s="16"/>
      <c r="P93" s="16"/>
      <c r="Q93" s="16"/>
      <c r="R93" s="76">
        <v>0</v>
      </c>
      <c r="S93" s="9"/>
    </row>
    <row r="94" spans="1:19">
      <c r="A94" s="102"/>
      <c r="B94" s="10">
        <v>43885</v>
      </c>
      <c r="C94" s="11" t="s">
        <v>88</v>
      </c>
      <c r="D94" s="51">
        <v>200939</v>
      </c>
      <c r="E94" s="84"/>
      <c r="F94" s="13"/>
      <c r="G94" s="13"/>
      <c r="H94" s="13"/>
      <c r="I94" s="16"/>
      <c r="J94" s="16"/>
      <c r="K94" s="16">
        <v>1980</v>
      </c>
      <c r="L94" s="16"/>
      <c r="M94" s="16"/>
      <c r="N94" s="16"/>
      <c r="O94" s="16"/>
      <c r="P94" s="16"/>
      <c r="Q94" s="16"/>
      <c r="R94" s="76">
        <v>330</v>
      </c>
      <c r="S94" s="9"/>
    </row>
    <row r="95" spans="1:19">
      <c r="A95" s="102"/>
      <c r="B95" s="10">
        <v>43885</v>
      </c>
      <c r="C95" s="11" t="s">
        <v>89</v>
      </c>
      <c r="D95" s="51">
        <v>200940</v>
      </c>
      <c r="E95" s="84"/>
      <c r="F95" s="13"/>
      <c r="G95" s="13"/>
      <c r="H95" s="13"/>
      <c r="I95" s="16"/>
      <c r="J95" s="16"/>
      <c r="K95" s="16">
        <v>900</v>
      </c>
      <c r="L95" s="16"/>
      <c r="M95" s="16"/>
      <c r="N95" s="16"/>
      <c r="O95" s="16"/>
      <c r="P95" s="16"/>
      <c r="Q95" s="16"/>
      <c r="R95" s="76">
        <v>150</v>
      </c>
      <c r="S95" s="9"/>
    </row>
    <row r="96" spans="1:19">
      <c r="A96" s="102"/>
      <c r="B96" s="10">
        <v>43914</v>
      </c>
      <c r="C96" s="11" t="s">
        <v>92</v>
      </c>
      <c r="D96" s="51" t="s">
        <v>46</v>
      </c>
      <c r="E96" s="52">
        <v>43914</v>
      </c>
      <c r="F96" s="13"/>
      <c r="G96" s="13"/>
      <c r="H96" s="13">
        <v>1000</v>
      </c>
      <c r="I96" s="16"/>
      <c r="J96" s="16"/>
      <c r="K96" s="16"/>
      <c r="L96" s="16"/>
      <c r="M96" s="16"/>
      <c r="N96" s="16"/>
      <c r="O96" s="16"/>
      <c r="P96" s="16"/>
      <c r="Q96" s="16"/>
      <c r="R96" s="76"/>
      <c r="S96" s="9"/>
    </row>
    <row r="97" spans="1:21">
      <c r="A97" s="102"/>
      <c r="B97" s="10">
        <v>43917</v>
      </c>
      <c r="C97" s="11" t="s">
        <v>97</v>
      </c>
      <c r="D97" s="51" t="s">
        <v>46</v>
      </c>
      <c r="E97" s="52" t="s">
        <v>46</v>
      </c>
      <c r="F97" s="13">
        <v>697.9</v>
      </c>
      <c r="G97" s="13"/>
      <c r="H97" s="13"/>
      <c r="I97" s="16"/>
      <c r="J97" s="16"/>
      <c r="K97" s="16"/>
      <c r="L97" s="16"/>
      <c r="M97" s="16"/>
      <c r="N97" s="16"/>
      <c r="O97" s="16"/>
      <c r="P97" s="16"/>
      <c r="Q97" s="16"/>
      <c r="R97" s="76"/>
      <c r="S97" s="9"/>
    </row>
    <row r="98" spans="1:21">
      <c r="A98" s="102"/>
      <c r="B98" s="10">
        <v>43914</v>
      </c>
      <c r="C98" s="11" t="s">
        <v>81</v>
      </c>
      <c r="D98" s="51" t="s">
        <v>90</v>
      </c>
      <c r="E98" s="55">
        <v>43914</v>
      </c>
      <c r="F98" s="13"/>
      <c r="G98" s="13"/>
      <c r="H98" s="13"/>
      <c r="I98" s="16"/>
      <c r="J98" s="16"/>
      <c r="K98" s="16">
        <v>13.26</v>
      </c>
      <c r="L98" s="16"/>
      <c r="M98" s="16"/>
      <c r="N98" s="16"/>
      <c r="O98" s="16"/>
      <c r="P98" s="16"/>
      <c r="Q98" s="16"/>
      <c r="R98" s="85"/>
      <c r="S98" s="9"/>
    </row>
    <row r="99" spans="1:21" ht="37.5" customHeight="1">
      <c r="A99" s="102"/>
      <c r="B99" s="73">
        <v>43918</v>
      </c>
      <c r="C99" s="12" t="s">
        <v>91</v>
      </c>
      <c r="D99" s="51" t="s">
        <v>90</v>
      </c>
      <c r="E99" s="55">
        <v>43918</v>
      </c>
      <c r="F99" s="13"/>
      <c r="G99" s="13"/>
      <c r="H99" s="13"/>
      <c r="I99" s="16"/>
      <c r="J99" s="16"/>
      <c r="K99" s="16">
        <v>10.95</v>
      </c>
      <c r="L99" s="16"/>
      <c r="M99" s="16"/>
      <c r="N99" s="16"/>
      <c r="O99" s="16"/>
      <c r="P99" s="16"/>
      <c r="Q99" s="16"/>
      <c r="R99" s="76"/>
      <c r="S99" s="9"/>
    </row>
    <row r="100" spans="1:21" ht="22.5" customHeight="1">
      <c r="A100" s="102"/>
      <c r="B100" s="10">
        <v>43918</v>
      </c>
      <c r="C100" s="11" t="s">
        <v>94</v>
      </c>
      <c r="D100" s="51" t="s">
        <v>90</v>
      </c>
      <c r="E100" s="52">
        <v>43918</v>
      </c>
      <c r="F100" s="13"/>
      <c r="G100" s="13"/>
      <c r="H100" s="13"/>
      <c r="I100" s="16">
        <v>792.8</v>
      </c>
      <c r="J100" s="16">
        <v>138.91</v>
      </c>
      <c r="K100" s="16"/>
      <c r="L100" s="16"/>
      <c r="M100" s="16"/>
      <c r="N100" s="16"/>
      <c r="O100" s="16"/>
      <c r="P100" s="16"/>
      <c r="Q100" s="16"/>
      <c r="R100" s="76"/>
      <c r="S100" s="9"/>
    </row>
    <row r="101" spans="1:21" ht="37.5" customHeight="1">
      <c r="A101" s="102"/>
      <c r="B101" s="10">
        <v>43920</v>
      </c>
      <c r="C101" s="12" t="s">
        <v>93</v>
      </c>
      <c r="D101" s="51" t="s">
        <v>90</v>
      </c>
      <c r="E101" s="52">
        <v>43920</v>
      </c>
      <c r="F101" s="13"/>
      <c r="G101" s="13"/>
      <c r="H101" s="13"/>
      <c r="I101" s="16"/>
      <c r="J101" s="16"/>
      <c r="K101" s="16"/>
      <c r="L101" s="16"/>
      <c r="M101" s="16"/>
      <c r="N101" s="16"/>
      <c r="O101" s="16"/>
      <c r="P101" s="16"/>
      <c r="Q101" s="16">
        <v>198.4</v>
      </c>
      <c r="R101" s="76"/>
      <c r="S101" s="9"/>
    </row>
    <row r="102" spans="1:21">
      <c r="A102" s="102"/>
      <c r="B102" s="10">
        <v>43920</v>
      </c>
      <c r="C102" s="11" t="s">
        <v>96</v>
      </c>
      <c r="D102" s="51" t="s">
        <v>46</v>
      </c>
      <c r="E102" s="51" t="s">
        <v>46</v>
      </c>
      <c r="F102" s="13"/>
      <c r="G102" s="13"/>
      <c r="H102" s="13">
        <v>411.92</v>
      </c>
      <c r="I102" s="16"/>
      <c r="J102" s="16"/>
      <c r="K102" s="16"/>
      <c r="L102" s="16"/>
      <c r="M102" s="16"/>
      <c r="N102" s="16"/>
      <c r="O102" s="16"/>
      <c r="P102" s="16"/>
      <c r="Q102" s="16"/>
      <c r="R102" s="76"/>
      <c r="S102" s="9"/>
    </row>
    <row r="103" spans="1:21">
      <c r="A103" s="102"/>
      <c r="B103" s="10"/>
      <c r="C103" s="11"/>
      <c r="D103" s="51"/>
      <c r="E103" s="51"/>
      <c r="F103" s="13"/>
      <c r="G103" s="13"/>
      <c r="H103" s="13"/>
      <c r="I103" s="16"/>
      <c r="J103" s="16"/>
      <c r="K103" s="16"/>
      <c r="L103" s="16"/>
      <c r="M103" s="16"/>
      <c r="N103" s="16"/>
      <c r="O103" s="16"/>
      <c r="P103" s="16"/>
      <c r="Q103" s="16"/>
      <c r="R103" s="76"/>
      <c r="S103" s="9"/>
    </row>
    <row r="104" spans="1:21">
      <c r="A104" s="102"/>
      <c r="B104" s="10"/>
      <c r="C104" s="11"/>
      <c r="D104" s="51"/>
      <c r="E104" s="51"/>
      <c r="F104" s="13"/>
      <c r="G104" s="13"/>
      <c r="H104" s="13"/>
      <c r="I104" s="16"/>
      <c r="J104" s="16"/>
      <c r="K104" s="16"/>
      <c r="L104" s="16"/>
      <c r="M104" s="16"/>
      <c r="N104" s="16"/>
      <c r="O104" s="16"/>
      <c r="P104" s="16"/>
      <c r="Q104" s="16"/>
      <c r="R104" s="76"/>
      <c r="S104" s="9"/>
    </row>
    <row r="105" spans="1:21">
      <c r="A105" s="102"/>
      <c r="B105" s="10"/>
      <c r="C105" s="11"/>
      <c r="D105" s="51"/>
      <c r="E105" s="51"/>
      <c r="F105" s="13"/>
      <c r="G105" s="13"/>
      <c r="H105" s="13"/>
      <c r="I105" s="16"/>
      <c r="J105" s="16"/>
      <c r="K105" s="16"/>
      <c r="L105" s="16"/>
      <c r="M105" s="16"/>
      <c r="N105" s="16"/>
      <c r="O105" s="16"/>
      <c r="P105" s="16"/>
      <c r="Q105" s="16"/>
      <c r="R105" s="76"/>
      <c r="S105" s="9"/>
    </row>
    <row r="106" spans="1:21">
      <c r="A106" s="102"/>
      <c r="B106" s="10"/>
      <c r="C106" s="11"/>
      <c r="D106" s="51"/>
      <c r="E106" s="51"/>
      <c r="F106" s="13"/>
      <c r="G106" s="13"/>
      <c r="H106" s="13"/>
      <c r="I106" s="16"/>
      <c r="J106" s="16"/>
      <c r="K106" s="16"/>
      <c r="L106" s="16"/>
      <c r="M106" s="16"/>
      <c r="N106" s="16"/>
      <c r="O106" s="16"/>
      <c r="P106" s="16"/>
      <c r="Q106" s="16"/>
      <c r="R106" s="76"/>
      <c r="S106" s="9"/>
    </row>
    <row r="107" spans="1:21">
      <c r="A107" s="102"/>
      <c r="B107" s="15"/>
      <c r="C107" s="8"/>
      <c r="D107" s="8"/>
      <c r="E107" s="52"/>
      <c r="F107" s="14"/>
      <c r="G107" s="13"/>
      <c r="H107" s="13"/>
      <c r="I107" s="16"/>
      <c r="J107" s="16"/>
      <c r="K107" s="16"/>
      <c r="L107" s="16"/>
      <c r="M107" s="16"/>
      <c r="N107" s="16"/>
      <c r="O107" s="16"/>
      <c r="P107" s="16"/>
      <c r="Q107" s="16"/>
      <c r="R107" s="76"/>
      <c r="S107" s="9"/>
    </row>
    <row r="108" spans="1:21">
      <c r="A108" s="93"/>
      <c r="B108" s="93"/>
      <c r="C108" s="93"/>
      <c r="D108" s="93"/>
      <c r="E108" s="94"/>
      <c r="F108" s="14">
        <f>SUM(F85:F107)</f>
        <v>697.9</v>
      </c>
      <c r="G108" s="14">
        <f t="shared" ref="G108:Q108" si="3">SUM(G85:G107)</f>
        <v>0</v>
      </c>
      <c r="H108" s="14">
        <f t="shared" si="3"/>
        <v>2183.84</v>
      </c>
      <c r="I108" s="14">
        <f t="shared" si="3"/>
        <v>792.8</v>
      </c>
      <c r="J108" s="14">
        <f t="shared" si="3"/>
        <v>244.91</v>
      </c>
      <c r="K108" s="14">
        <f t="shared" si="3"/>
        <v>3009.63</v>
      </c>
      <c r="L108" s="14">
        <f t="shared" si="3"/>
        <v>150</v>
      </c>
      <c r="M108" s="14">
        <f t="shared" si="3"/>
        <v>0</v>
      </c>
      <c r="N108" s="14">
        <f t="shared" si="3"/>
        <v>75</v>
      </c>
      <c r="O108" s="14">
        <f t="shared" si="3"/>
        <v>0</v>
      </c>
      <c r="P108" s="14">
        <f t="shared" si="3"/>
        <v>354.9</v>
      </c>
      <c r="Q108" s="14">
        <f t="shared" si="3"/>
        <v>198.4</v>
      </c>
      <c r="R108" s="88">
        <f>SUM(R85:R107)</f>
        <v>492.01</v>
      </c>
      <c r="S108" s="9"/>
    </row>
    <row r="109" spans="1:21">
      <c r="A109" s="95" t="s">
        <v>8</v>
      </c>
      <c r="B109" s="95"/>
      <c r="C109" s="95"/>
      <c r="D109" s="96"/>
      <c r="E109" s="97"/>
      <c r="F109" s="98">
        <f>SUM(F108,G108,H108)</f>
        <v>2881.7400000000002</v>
      </c>
      <c r="G109" s="99"/>
      <c r="H109" s="100"/>
      <c r="I109" s="98">
        <f>SUM(I108:Q108)</f>
        <v>4825.6399999999994</v>
      </c>
      <c r="J109" s="99"/>
      <c r="K109" s="99"/>
      <c r="L109" s="99"/>
      <c r="M109" s="101"/>
      <c r="N109" s="101"/>
      <c r="O109" s="101"/>
      <c r="P109" s="101"/>
      <c r="Q109" s="100"/>
      <c r="R109" s="89"/>
      <c r="S109" s="6"/>
    </row>
    <row r="110" spans="1:21" ht="39">
      <c r="T110" s="33" t="s">
        <v>16</v>
      </c>
      <c r="U110" s="19">
        <f>SUM(U80+F109-I109)</f>
        <v>1456.3900000000012</v>
      </c>
    </row>
    <row r="111" spans="1:21">
      <c r="A111" s="20" t="s">
        <v>28</v>
      </c>
      <c r="B111" s="21"/>
      <c r="C111" s="21"/>
      <c r="D111" s="21"/>
      <c r="E111" s="21"/>
      <c r="F111" s="40">
        <f t="shared" ref="F111:R111" si="4">SUM(F108+F78+F52+F30)</f>
        <v>10197.9</v>
      </c>
      <c r="G111" s="40">
        <f t="shared" si="4"/>
        <v>0</v>
      </c>
      <c r="H111" s="40">
        <f t="shared" si="4"/>
        <v>6487.06</v>
      </c>
      <c r="I111" s="40">
        <f t="shared" si="4"/>
        <v>2395.8599999999997</v>
      </c>
      <c r="J111" s="40">
        <f t="shared" si="4"/>
        <v>582.87</v>
      </c>
      <c r="K111" s="40">
        <f t="shared" si="4"/>
        <v>4237.05</v>
      </c>
      <c r="L111" s="40">
        <f t="shared" si="4"/>
        <v>7549.41</v>
      </c>
      <c r="M111" s="40">
        <f t="shared" si="4"/>
        <v>0</v>
      </c>
      <c r="N111" s="40">
        <f t="shared" si="4"/>
        <v>450</v>
      </c>
      <c r="O111" s="40">
        <f t="shared" si="4"/>
        <v>0</v>
      </c>
      <c r="P111" s="40">
        <f t="shared" si="4"/>
        <v>534.9</v>
      </c>
      <c r="Q111" s="67">
        <f t="shared" si="4"/>
        <v>599.4</v>
      </c>
      <c r="R111" s="66">
        <f t="shared" si="4"/>
        <v>1263.9299999999998</v>
      </c>
    </row>
  </sheetData>
  <mergeCells count="63">
    <mergeCell ref="S8:T8"/>
    <mergeCell ref="A1:U1"/>
    <mergeCell ref="S3:T3"/>
    <mergeCell ref="S5:T5"/>
    <mergeCell ref="S6:T6"/>
    <mergeCell ref="S7:T7"/>
    <mergeCell ref="A34:C34"/>
    <mergeCell ref="S9:T9"/>
    <mergeCell ref="S12:T12"/>
    <mergeCell ref="A14:A29"/>
    <mergeCell ref="B14:B15"/>
    <mergeCell ref="C14:C15"/>
    <mergeCell ref="D14:D15"/>
    <mergeCell ref="E14:E15"/>
    <mergeCell ref="F14:H14"/>
    <mergeCell ref="I14:Q14"/>
    <mergeCell ref="A30:E30"/>
    <mergeCell ref="A31:E31"/>
    <mergeCell ref="F31:H31"/>
    <mergeCell ref="I31:Q31"/>
    <mergeCell ref="R14:R15"/>
    <mergeCell ref="R30:R31"/>
    <mergeCell ref="A56:C56"/>
    <mergeCell ref="A35:A51"/>
    <mergeCell ref="B35:B36"/>
    <mergeCell ref="C35:C36"/>
    <mergeCell ref="D35:D36"/>
    <mergeCell ref="I35:Q35"/>
    <mergeCell ref="A52:E52"/>
    <mergeCell ref="A53:E53"/>
    <mergeCell ref="F53:H53"/>
    <mergeCell ref="I53:Q53"/>
    <mergeCell ref="E35:E36"/>
    <mergeCell ref="F35:H35"/>
    <mergeCell ref="A82:C82"/>
    <mergeCell ref="A57:A77"/>
    <mergeCell ref="B57:B58"/>
    <mergeCell ref="C57:C58"/>
    <mergeCell ref="D57:D58"/>
    <mergeCell ref="I57:Q57"/>
    <mergeCell ref="A78:E78"/>
    <mergeCell ref="A79:E79"/>
    <mergeCell ref="F79:H79"/>
    <mergeCell ref="I79:Q79"/>
    <mergeCell ref="E57:E58"/>
    <mergeCell ref="F57:H57"/>
    <mergeCell ref="I83:Q83"/>
    <mergeCell ref="A108:E108"/>
    <mergeCell ref="A109:E109"/>
    <mergeCell ref="F109:H109"/>
    <mergeCell ref="I109:Q109"/>
    <mergeCell ref="A83:A107"/>
    <mergeCell ref="B83:B84"/>
    <mergeCell ref="C83:C84"/>
    <mergeCell ref="D83:D84"/>
    <mergeCell ref="E83:E84"/>
    <mergeCell ref="F83:H83"/>
    <mergeCell ref="R83:R84"/>
    <mergeCell ref="R108:R109"/>
    <mergeCell ref="R35:R36"/>
    <mergeCell ref="R52:R53"/>
    <mergeCell ref="R57:R58"/>
    <mergeCell ref="R78:R79"/>
  </mergeCells>
  <pageMargins left="0.39370078740157483" right="0.47244094488188981" top="0.23622047244094491" bottom="0.15748031496062992" header="0.31496062992125984" footer="0.31496062992125984"/>
  <pageSetup paperSize="8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8"/>
  <sheetViews>
    <sheetView tabSelected="1" zoomScale="90" zoomScaleNormal="90" workbookViewId="0">
      <selection activeCell="J8" sqref="J8"/>
    </sheetView>
  </sheetViews>
  <sheetFormatPr defaultRowHeight="15"/>
  <cols>
    <col min="1" max="1" width="9.7109375" style="2" customWidth="1"/>
    <col min="2" max="2" width="12.140625" style="2" customWidth="1"/>
    <col min="3" max="3" width="29.28515625" style="2" customWidth="1"/>
    <col min="4" max="4" width="13.42578125" style="2" customWidth="1"/>
    <col min="5" max="5" width="14.28515625" style="2" customWidth="1"/>
    <col min="6" max="6" width="8.28515625" style="24" customWidth="1"/>
    <col min="7" max="7" width="8.140625" style="24" customWidth="1"/>
    <col min="8" max="8" width="12.140625" style="3" customWidth="1"/>
    <col min="9" max="9" width="12.140625" style="2" customWidth="1"/>
    <col min="10" max="10" width="12.140625" style="18" customWidth="1"/>
    <col min="11" max="11" width="11.5703125" bestFit="1" customWidth="1"/>
  </cols>
  <sheetData>
    <row r="1" spans="1:11">
      <c r="A1" s="139" t="s">
        <v>42</v>
      </c>
      <c r="B1" s="139"/>
      <c r="C1" s="139"/>
      <c r="D1" s="139"/>
      <c r="E1" s="139"/>
      <c r="F1" s="139"/>
      <c r="G1" s="139"/>
      <c r="H1" s="139"/>
      <c r="I1" s="139"/>
      <c r="J1" s="139"/>
    </row>
    <row r="2" spans="1:11" ht="10.5" customHeight="1">
      <c r="J2" s="18" t="s">
        <v>13</v>
      </c>
    </row>
    <row r="3" spans="1:11" ht="36.75" customHeight="1">
      <c r="H3" s="147" t="s">
        <v>99</v>
      </c>
      <c r="I3" s="148"/>
      <c r="J3" s="42">
        <v>410.55</v>
      </c>
      <c r="K3" s="1"/>
    </row>
    <row r="4" spans="1:11">
      <c r="J4" s="43"/>
    </row>
    <row r="5" spans="1:11">
      <c r="A5" s="2" t="s">
        <v>31</v>
      </c>
    </row>
    <row r="6" spans="1:11">
      <c r="A6" s="145" t="s">
        <v>0</v>
      </c>
      <c r="B6" s="123" t="s">
        <v>9</v>
      </c>
      <c r="C6" s="123" t="s">
        <v>10</v>
      </c>
      <c r="D6" s="123" t="s">
        <v>11</v>
      </c>
      <c r="E6" s="118" t="s">
        <v>20</v>
      </c>
      <c r="F6" s="26" t="s">
        <v>34</v>
      </c>
      <c r="G6" s="32" t="s">
        <v>6</v>
      </c>
      <c r="H6" s="6"/>
    </row>
    <row r="7" spans="1:11" ht="39" customHeight="1">
      <c r="A7" s="130"/>
      <c r="B7" s="144"/>
      <c r="C7" s="144"/>
      <c r="D7" s="144"/>
      <c r="E7" s="149"/>
      <c r="F7" s="26" t="s">
        <v>19</v>
      </c>
      <c r="G7" s="28" t="s">
        <v>19</v>
      </c>
      <c r="H7" s="6"/>
    </row>
    <row r="8" spans="1:11">
      <c r="A8" s="130"/>
      <c r="B8" s="10">
        <v>43561</v>
      </c>
      <c r="C8" s="11" t="s">
        <v>49</v>
      </c>
      <c r="D8" s="17" t="s">
        <v>46</v>
      </c>
      <c r="E8" s="17" t="s">
        <v>46</v>
      </c>
      <c r="F8" s="34">
        <v>7.0000000000000007E-2</v>
      </c>
      <c r="G8" s="35"/>
      <c r="H8" s="6"/>
    </row>
    <row r="9" spans="1:11" ht="29.25" customHeight="1">
      <c r="A9" s="130"/>
      <c r="B9" s="10">
        <v>43574</v>
      </c>
      <c r="C9" s="72" t="s">
        <v>50</v>
      </c>
      <c r="D9" s="17" t="s">
        <v>46</v>
      </c>
      <c r="E9" s="17" t="s">
        <v>46</v>
      </c>
      <c r="F9" s="34">
        <v>1500</v>
      </c>
      <c r="G9" s="36"/>
      <c r="H9" s="9"/>
    </row>
    <row r="10" spans="1:11">
      <c r="A10" s="130"/>
      <c r="B10" s="10">
        <v>43591</v>
      </c>
      <c r="C10" s="11" t="s">
        <v>49</v>
      </c>
      <c r="D10" s="17" t="s">
        <v>46</v>
      </c>
      <c r="E10" s="17" t="s">
        <v>53</v>
      </c>
      <c r="F10" s="34">
        <v>7.0000000000000007E-2</v>
      </c>
      <c r="G10" s="36"/>
      <c r="H10" s="9"/>
    </row>
    <row r="11" spans="1:11">
      <c r="A11" s="130"/>
      <c r="B11" s="10">
        <v>43622</v>
      </c>
      <c r="C11" s="11" t="s">
        <v>49</v>
      </c>
      <c r="D11" s="17" t="s">
        <v>46</v>
      </c>
      <c r="E11" s="68" t="s">
        <v>46</v>
      </c>
      <c r="F11" s="34">
        <v>0.22</v>
      </c>
      <c r="G11" s="36"/>
      <c r="H11" s="9"/>
    </row>
    <row r="12" spans="1:11" hidden="1">
      <c r="A12" s="130"/>
      <c r="B12" s="10"/>
      <c r="C12" s="11"/>
      <c r="D12" s="17"/>
      <c r="E12" s="68"/>
      <c r="F12" s="34"/>
      <c r="G12" s="36">
        <f t="shared" ref="G12" si="0">SUM(F12)</f>
        <v>0</v>
      </c>
      <c r="H12" s="9"/>
    </row>
    <row r="13" spans="1:11">
      <c r="A13" s="131"/>
      <c r="B13" s="10"/>
      <c r="C13" s="11"/>
      <c r="D13" s="17"/>
      <c r="E13" s="17"/>
      <c r="F13" s="34"/>
      <c r="G13" s="36"/>
      <c r="H13" s="9"/>
    </row>
    <row r="14" spans="1:11">
      <c r="A14" s="95" t="s">
        <v>8</v>
      </c>
      <c r="B14" s="95"/>
      <c r="C14" s="95"/>
      <c r="D14" s="95"/>
      <c r="E14" s="146"/>
      <c r="F14" s="48">
        <f>SUM(F8:F13)</f>
        <v>1500.36</v>
      </c>
      <c r="G14" s="37">
        <f>SUM(G8:G13)</f>
        <v>0</v>
      </c>
      <c r="H14" s="6"/>
    </row>
    <row r="15" spans="1:11" ht="39">
      <c r="I15" s="4" t="s">
        <v>14</v>
      </c>
      <c r="J15" s="41">
        <f>SUM(J3+F14-G14)</f>
        <v>1910.9099999999999</v>
      </c>
    </row>
    <row r="16" spans="1:11">
      <c r="I16" s="47"/>
      <c r="J16" s="44"/>
    </row>
    <row r="17" spans="1:10">
      <c r="A17" s="115" t="s">
        <v>30</v>
      </c>
      <c r="B17" s="115"/>
      <c r="C17" s="115"/>
    </row>
    <row r="18" spans="1:10">
      <c r="A18" s="102" t="s">
        <v>1</v>
      </c>
      <c r="B18" s="123" t="s">
        <v>9</v>
      </c>
      <c r="C18" s="123" t="s">
        <v>10</v>
      </c>
      <c r="D18" s="123" t="s">
        <v>11</v>
      </c>
      <c r="E18" s="123" t="s">
        <v>20</v>
      </c>
      <c r="F18" s="26" t="s">
        <v>34</v>
      </c>
      <c r="G18" s="32" t="s">
        <v>6</v>
      </c>
      <c r="H18" s="6"/>
    </row>
    <row r="19" spans="1:10">
      <c r="A19" s="102"/>
      <c r="B19" s="144"/>
      <c r="C19" s="144"/>
      <c r="D19" s="144"/>
      <c r="E19" s="144"/>
      <c r="F19" s="26" t="s">
        <v>19</v>
      </c>
      <c r="G19" s="28" t="s">
        <v>19</v>
      </c>
      <c r="H19" s="6"/>
    </row>
    <row r="20" spans="1:10">
      <c r="A20" s="102"/>
      <c r="B20" s="10">
        <v>43652</v>
      </c>
      <c r="C20" s="11" t="s">
        <v>49</v>
      </c>
      <c r="D20" s="17" t="s">
        <v>46</v>
      </c>
      <c r="E20" s="17" t="s">
        <v>53</v>
      </c>
      <c r="F20" s="34">
        <v>0.31</v>
      </c>
      <c r="G20" s="36"/>
      <c r="H20" s="9"/>
    </row>
    <row r="21" spans="1:10">
      <c r="A21" s="102"/>
      <c r="B21" s="10">
        <v>43683</v>
      </c>
      <c r="C21" s="22" t="s">
        <v>49</v>
      </c>
      <c r="D21" s="17" t="s">
        <v>46</v>
      </c>
      <c r="E21" s="17" t="s">
        <v>46</v>
      </c>
      <c r="F21" s="34">
        <v>0.32</v>
      </c>
      <c r="G21" s="36"/>
      <c r="H21" s="9"/>
    </row>
    <row r="22" spans="1:10">
      <c r="A22" s="102"/>
      <c r="B22" s="10">
        <v>43714</v>
      </c>
      <c r="C22" s="22" t="s">
        <v>49</v>
      </c>
      <c r="D22" s="17" t="s">
        <v>46</v>
      </c>
      <c r="E22" s="17" t="s">
        <v>46</v>
      </c>
      <c r="F22" s="34">
        <v>0.32</v>
      </c>
      <c r="G22" s="36"/>
      <c r="H22" s="9"/>
    </row>
    <row r="23" spans="1:10">
      <c r="A23" s="102"/>
      <c r="B23" s="10"/>
      <c r="C23" s="22"/>
      <c r="D23" s="17"/>
      <c r="E23" s="17"/>
      <c r="F23" s="34"/>
      <c r="G23" s="36"/>
      <c r="H23" s="9"/>
      <c r="I23" s="5"/>
    </row>
    <row r="24" spans="1:10">
      <c r="A24" s="102"/>
      <c r="B24" s="10"/>
      <c r="C24" s="23"/>
      <c r="D24" s="17"/>
      <c r="E24" s="17"/>
      <c r="F24" s="34"/>
      <c r="G24" s="36"/>
      <c r="H24" s="9"/>
    </row>
    <row r="25" spans="1:10">
      <c r="A25" s="95" t="s">
        <v>8</v>
      </c>
      <c r="B25" s="95"/>
      <c r="C25" s="95"/>
      <c r="D25" s="95"/>
      <c r="E25" s="146"/>
      <c r="F25" s="48">
        <f>SUM(F20:F24)</f>
        <v>0.95</v>
      </c>
      <c r="G25" s="37">
        <f>SUM(G20:G24)</f>
        <v>0</v>
      </c>
      <c r="H25" s="6"/>
    </row>
    <row r="26" spans="1:10" ht="39">
      <c r="I26" s="46" t="s">
        <v>35</v>
      </c>
      <c r="J26" s="41">
        <f>SUM(J15+F25-G25)</f>
        <v>1911.86</v>
      </c>
    </row>
    <row r="28" spans="1:10" ht="15" customHeight="1">
      <c r="A28" s="115" t="s">
        <v>32</v>
      </c>
      <c r="B28" s="115"/>
      <c r="C28" s="115"/>
    </row>
    <row r="29" spans="1:10" ht="15" customHeight="1">
      <c r="A29" s="145" t="s">
        <v>2</v>
      </c>
      <c r="B29" s="123" t="s">
        <v>9</v>
      </c>
      <c r="C29" s="123" t="s">
        <v>10</v>
      </c>
      <c r="D29" s="123" t="s">
        <v>11</v>
      </c>
      <c r="E29" s="123" t="s">
        <v>20</v>
      </c>
      <c r="F29" s="26" t="s">
        <v>34</v>
      </c>
      <c r="G29" s="32" t="s">
        <v>6</v>
      </c>
      <c r="H29" s="6"/>
    </row>
    <row r="30" spans="1:10" ht="38.25" customHeight="1">
      <c r="A30" s="130"/>
      <c r="B30" s="144"/>
      <c r="C30" s="144"/>
      <c r="D30" s="144"/>
      <c r="E30" s="144"/>
      <c r="F30" s="26" t="s">
        <v>19</v>
      </c>
      <c r="G30" s="28" t="s">
        <v>19</v>
      </c>
      <c r="H30" s="6"/>
    </row>
    <row r="31" spans="1:10" ht="15" customHeight="1">
      <c r="A31" s="130"/>
      <c r="B31" s="10">
        <v>43744</v>
      </c>
      <c r="C31" s="11" t="s">
        <v>66</v>
      </c>
      <c r="D31" s="8" t="s">
        <v>46</v>
      </c>
      <c r="E31" s="8" t="s">
        <v>46</v>
      </c>
      <c r="F31" s="13">
        <v>0.31</v>
      </c>
      <c r="G31" s="16"/>
      <c r="H31" s="9"/>
    </row>
    <row r="32" spans="1:10" ht="15" customHeight="1">
      <c r="A32" s="130"/>
      <c r="B32" s="10">
        <v>43775</v>
      </c>
      <c r="C32" s="11" t="s">
        <v>66</v>
      </c>
      <c r="D32" s="8" t="s">
        <v>46</v>
      </c>
      <c r="E32" s="8" t="s">
        <v>46</v>
      </c>
      <c r="F32" s="13">
        <v>0.32</v>
      </c>
      <c r="G32" s="16"/>
      <c r="H32" s="9"/>
    </row>
    <row r="33" spans="1:10" ht="15" customHeight="1">
      <c r="A33" s="130"/>
      <c r="B33" s="10">
        <v>43805</v>
      </c>
      <c r="C33" s="11" t="s">
        <v>66</v>
      </c>
      <c r="D33" s="8" t="s">
        <v>46</v>
      </c>
      <c r="E33" s="8" t="s">
        <v>46</v>
      </c>
      <c r="F33" s="13">
        <v>0.31</v>
      </c>
      <c r="G33" s="16"/>
      <c r="H33" s="9"/>
    </row>
    <row r="34" spans="1:10" ht="15" customHeight="1">
      <c r="A34" s="131"/>
      <c r="B34" s="7"/>
      <c r="C34" s="7"/>
      <c r="D34" s="8"/>
      <c r="E34" s="8"/>
      <c r="F34" s="13"/>
      <c r="G34" s="16"/>
      <c r="H34" s="9"/>
    </row>
    <row r="35" spans="1:10" ht="15" customHeight="1">
      <c r="A35" s="95" t="s">
        <v>8</v>
      </c>
      <c r="B35" s="95"/>
      <c r="C35" s="95"/>
      <c r="D35" s="95"/>
      <c r="E35" s="146"/>
      <c r="F35" s="48">
        <f>SUM(F31:F34)</f>
        <v>0.94</v>
      </c>
      <c r="G35" s="37">
        <f>SUM(G31:G34)</f>
        <v>0</v>
      </c>
      <c r="H35" s="6"/>
    </row>
    <row r="36" spans="1:10" ht="39">
      <c r="I36" s="4" t="s">
        <v>15</v>
      </c>
      <c r="J36" s="41">
        <f>SUM(J26+F35-G35)</f>
        <v>1912.8</v>
      </c>
    </row>
    <row r="38" spans="1:10" ht="15" customHeight="1">
      <c r="A38" s="115" t="s">
        <v>33</v>
      </c>
      <c r="B38" s="115"/>
      <c r="C38" s="115"/>
    </row>
    <row r="39" spans="1:10" ht="15" customHeight="1">
      <c r="A39" s="145" t="s">
        <v>3</v>
      </c>
      <c r="B39" s="123" t="s">
        <v>9</v>
      </c>
      <c r="C39" s="123" t="s">
        <v>10</v>
      </c>
      <c r="D39" s="123" t="s">
        <v>11</v>
      </c>
      <c r="E39" s="123" t="s">
        <v>20</v>
      </c>
      <c r="F39" s="26" t="s">
        <v>34</v>
      </c>
      <c r="G39" s="32" t="s">
        <v>6</v>
      </c>
      <c r="H39" s="6"/>
    </row>
    <row r="40" spans="1:10" ht="38.25" customHeight="1">
      <c r="A40" s="130"/>
      <c r="B40" s="144"/>
      <c r="C40" s="144"/>
      <c r="D40" s="144"/>
      <c r="E40" s="144"/>
      <c r="F40" s="26" t="s">
        <v>19</v>
      </c>
      <c r="G40" s="28" t="s">
        <v>19</v>
      </c>
      <c r="H40" s="6"/>
    </row>
    <row r="41" spans="1:10" ht="15" customHeight="1">
      <c r="A41" s="130"/>
      <c r="B41" s="10">
        <v>43836</v>
      </c>
      <c r="C41" s="23" t="s">
        <v>66</v>
      </c>
      <c r="D41" s="61" t="s">
        <v>46</v>
      </c>
      <c r="E41" s="61" t="s">
        <v>46</v>
      </c>
      <c r="F41" s="13">
        <v>0.32</v>
      </c>
      <c r="G41" s="16"/>
      <c r="H41" s="9"/>
    </row>
    <row r="42" spans="1:10" ht="15" customHeight="1">
      <c r="A42" s="130"/>
      <c r="B42" s="10">
        <v>43867</v>
      </c>
      <c r="C42" s="23" t="s">
        <v>66</v>
      </c>
      <c r="D42" s="61" t="s">
        <v>53</v>
      </c>
      <c r="E42" s="61" t="s">
        <v>46</v>
      </c>
      <c r="F42" s="13">
        <v>0.32</v>
      </c>
      <c r="G42" s="16"/>
      <c r="H42" s="9"/>
    </row>
    <row r="43" spans="1:10" ht="28.5" customHeight="1">
      <c r="A43" s="130"/>
      <c r="B43" s="10">
        <v>43896</v>
      </c>
      <c r="C43" s="22" t="s">
        <v>66</v>
      </c>
      <c r="D43" s="61" t="s">
        <v>46</v>
      </c>
      <c r="E43" s="61" t="s">
        <v>46</v>
      </c>
      <c r="F43" s="13">
        <v>0.3</v>
      </c>
      <c r="G43" s="16"/>
      <c r="H43" s="9"/>
    </row>
    <row r="44" spans="1:10" ht="65.25" customHeight="1">
      <c r="A44" s="130"/>
      <c r="B44" s="10">
        <v>43914</v>
      </c>
      <c r="C44" s="22" t="s">
        <v>95</v>
      </c>
      <c r="D44" s="61" t="s">
        <v>46</v>
      </c>
      <c r="E44" s="61" t="s">
        <v>46</v>
      </c>
      <c r="F44" s="13"/>
      <c r="G44" s="16">
        <v>1000</v>
      </c>
      <c r="H44" s="9"/>
    </row>
    <row r="45" spans="1:10" ht="15" customHeight="1">
      <c r="A45" s="131"/>
      <c r="B45" s="10"/>
      <c r="C45" s="23"/>
      <c r="D45" s="8"/>
      <c r="E45" s="8"/>
      <c r="F45" s="13"/>
      <c r="G45" s="16"/>
      <c r="H45" s="9"/>
    </row>
    <row r="46" spans="1:10" ht="15" customHeight="1">
      <c r="A46" s="95" t="s">
        <v>8</v>
      </c>
      <c r="B46" s="95"/>
      <c r="C46" s="95"/>
      <c r="D46" s="95"/>
      <c r="E46" s="146"/>
      <c r="F46" s="48">
        <f>SUM(F41:F45)</f>
        <v>0.94</v>
      </c>
      <c r="G46" s="37">
        <f>SUM(G41:G45)</f>
        <v>1000</v>
      </c>
      <c r="H46" s="6"/>
    </row>
    <row r="47" spans="1:10" ht="39">
      <c r="I47" s="4" t="s">
        <v>16</v>
      </c>
      <c r="J47" s="19">
        <f>SUM(J36+F46-G46)</f>
        <v>913.74</v>
      </c>
    </row>
    <row r="48" spans="1:10">
      <c r="A48" s="20" t="s">
        <v>28</v>
      </c>
      <c r="B48" s="21"/>
      <c r="C48" s="21"/>
      <c r="D48" s="21"/>
      <c r="E48" s="21"/>
      <c r="F48" s="40">
        <f>SUM(F46+F35+F25+F14)</f>
        <v>1503.1899999999998</v>
      </c>
      <c r="G48" s="40">
        <f>SUM(G46+G35+G25+G14)</f>
        <v>1000</v>
      </c>
    </row>
  </sheetData>
  <mergeCells count="29">
    <mergeCell ref="A17:C17"/>
    <mergeCell ref="A6:A13"/>
    <mergeCell ref="A14:E14"/>
    <mergeCell ref="B6:B7"/>
    <mergeCell ref="C6:C7"/>
    <mergeCell ref="D6:D7"/>
    <mergeCell ref="E6:E7"/>
    <mergeCell ref="A1:J1"/>
    <mergeCell ref="H3:I3"/>
    <mergeCell ref="A46:E46"/>
    <mergeCell ref="E39:E40"/>
    <mergeCell ref="B39:B40"/>
    <mergeCell ref="C39:C40"/>
    <mergeCell ref="A18:A24"/>
    <mergeCell ref="A29:A34"/>
    <mergeCell ref="D39:D40"/>
    <mergeCell ref="A25:E25"/>
    <mergeCell ref="A28:C28"/>
    <mergeCell ref="E18:E19"/>
    <mergeCell ref="E29:E30"/>
    <mergeCell ref="B18:B19"/>
    <mergeCell ref="C18:C19"/>
    <mergeCell ref="D18:D19"/>
    <mergeCell ref="B29:B30"/>
    <mergeCell ref="C29:C30"/>
    <mergeCell ref="D29:D30"/>
    <mergeCell ref="A39:A45"/>
    <mergeCell ref="A35:E35"/>
    <mergeCell ref="A38:C38"/>
  </mergeCells>
  <pageMargins left="0.47244094488188981" right="0.47244094488188981" top="0.23622047244094491" bottom="0.15748031496062992" header="0.31496062992125984" footer="0.31496062992125984"/>
  <pageSetup paperSize="8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 PG 80149101</vt:lpstr>
      <vt:lpstr>IS 41810189</vt:lpstr>
      <vt:lpstr>' PG 80149101'!Print_Area</vt:lpstr>
      <vt:lpstr>'IS 41810189'!Print_Area</vt:lpstr>
    </vt:vector>
  </TitlesOfParts>
  <Company>Cyngor Gwynedd Council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 Shirley Wyn (AMG)</dc:creator>
  <cp:lastModifiedBy>Guest</cp:lastModifiedBy>
  <cp:lastPrinted>2019-07-22T10:06:47Z</cp:lastPrinted>
  <dcterms:created xsi:type="dcterms:W3CDTF">2018-09-06T11:40:32Z</dcterms:created>
  <dcterms:modified xsi:type="dcterms:W3CDTF">2020-05-22T13:00:28Z</dcterms:modified>
</cp:coreProperties>
</file>